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39AEFB0B-41ED-4C0F-AEF0-E8BE7F657D91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  <externalReference r:id="rId6"/>
  </externalReferences>
  <definedNames>
    <definedName name="_xlnm._FilterDatabase" localSheetId="2" hidden="1">'Budget v Actual'!$A$3:$L$5</definedName>
    <definedName name="_xlnm._FilterDatabase" localSheetId="0" hidden="1">Payments!$A$1:$L$57</definedName>
    <definedName name="_xlnm._FilterDatabase" localSheetId="1" hidden="1">Receipts!$A$1:$K$24</definedName>
    <definedName name="Lookup" localSheetId="0">#REF!</definedName>
    <definedName name="Lookup">#REF!</definedName>
    <definedName name="_xlnm.Print_Area" localSheetId="2">'Budget v Actual'!$B$1:$I$47</definedName>
    <definedName name="_xlnm.Print_Area" localSheetId="0">Payments!$A$1:$K$118</definedName>
    <definedName name="_xlnm.Print_Area" localSheetId="1">Receipts!$A$1:$K$24</definedName>
    <definedName name="_xlnm.Print_Titles" localSheetId="0">Payments!$1:$1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45" l="1"/>
  <c r="F81" i="45"/>
  <c r="F80" i="45"/>
  <c r="F79" i="45"/>
  <c r="F70" i="45"/>
  <c r="F53" i="45"/>
  <c r="F45" i="45"/>
  <c r="F44" i="45"/>
  <c r="F43" i="45"/>
  <c r="F42" i="45"/>
  <c r="F41" i="45"/>
  <c r="F40" i="45"/>
  <c r="F39" i="45"/>
  <c r="F38" i="45"/>
  <c r="F37" i="45"/>
  <c r="F36" i="45"/>
  <c r="F33" i="45"/>
  <c r="F6" i="45"/>
  <c r="F5" i="45"/>
  <c r="F4" i="45"/>
  <c r="F3" i="45"/>
  <c r="F7" i="45"/>
  <c r="F101" i="45"/>
  <c r="F61" i="45"/>
  <c r="E23" i="39"/>
  <c r="G23" i="39"/>
  <c r="C6" i="39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4" i="45"/>
  <c r="F95" i="45"/>
  <c r="F100" i="45"/>
  <c r="F98" i="45"/>
  <c r="F94" i="45"/>
  <c r="F35" i="45"/>
  <c r="F34" i="45"/>
  <c r="F8" i="45"/>
  <c r="F15" i="45"/>
  <c r="F14" i="45"/>
  <c r="F13" i="45"/>
  <c r="F12" i="45"/>
  <c r="F11" i="45"/>
  <c r="F10" i="45"/>
  <c r="F9" i="45"/>
  <c r="F16" i="45"/>
  <c r="F93" i="45"/>
  <c r="F92" i="45"/>
  <c r="F90" i="45"/>
  <c r="F89" i="45"/>
  <c r="F22" i="38"/>
  <c r="F21" i="38"/>
  <c r="F20" i="38"/>
  <c r="F88" i="45"/>
  <c r="F86" i="45"/>
  <c r="F18" i="38"/>
  <c r="F75" i="45"/>
  <c r="F74" i="45"/>
  <c r="E4" i="39"/>
  <c r="F19" i="38"/>
  <c r="F17" i="38"/>
  <c r="F78" i="45"/>
  <c r="F76" i="45"/>
  <c r="F73" i="45"/>
  <c r="F71" i="45"/>
  <c r="F16" i="38"/>
  <c r="F15" i="38"/>
  <c r="F14" i="38"/>
  <c r="F13" i="38"/>
  <c r="F12" i="38"/>
  <c r="F11" i="38"/>
  <c r="F10" i="38"/>
  <c r="F9" i="38"/>
  <c r="F8" i="38"/>
  <c r="F7" i="38"/>
  <c r="F6" i="38"/>
  <c r="F68" i="45"/>
  <c r="F67" i="45"/>
  <c r="F66" i="45"/>
  <c r="F60" i="45"/>
  <c r="F59" i="45"/>
  <c r="F54" i="45"/>
  <c r="F48" i="45"/>
  <c r="F3" i="38"/>
  <c r="F4" i="38"/>
  <c r="E3" i="39"/>
  <c r="C38" i="39"/>
  <c r="H6" i="39"/>
  <c r="H38" i="39"/>
  <c r="F46" i="45"/>
  <c r="F47" i="45"/>
  <c r="F29" i="45"/>
  <c r="F28" i="45"/>
  <c r="F27" i="45"/>
  <c r="F26" i="45"/>
  <c r="F23" i="45"/>
  <c r="F24" i="45"/>
  <c r="F25" i="45"/>
  <c r="F30" i="45"/>
  <c r="F31" i="45"/>
  <c r="F32" i="45"/>
  <c r="F22" i="45"/>
  <c r="F17" i="45"/>
  <c r="F18" i="45"/>
  <c r="F19" i="45"/>
  <c r="F20" i="45"/>
  <c r="F21" i="45"/>
  <c r="F6" i="39"/>
  <c r="F41" i="39"/>
  <c r="F27" i="39"/>
  <c r="G27" i="39"/>
  <c r="E26" i="39"/>
  <c r="G26" i="39"/>
  <c r="E20" i="39"/>
  <c r="G20" i="39"/>
  <c r="E21" i="39"/>
  <c r="G21" i="39"/>
  <c r="E25" i="39"/>
  <c r="G25" i="39"/>
  <c r="E22" i="39"/>
  <c r="G22" i="39"/>
  <c r="E24" i="39"/>
  <c r="G24" i="39"/>
  <c r="E30" i="39"/>
  <c r="G30" i="39"/>
  <c r="E29" i="39"/>
  <c r="G29" i="39"/>
  <c r="E28" i="39"/>
  <c r="G28" i="39"/>
  <c r="E19" i="39"/>
  <c r="G19" i="39"/>
  <c r="E18" i="39"/>
  <c r="G18" i="39"/>
  <c r="E17" i="39"/>
  <c r="G17" i="39"/>
  <c r="E16" i="39"/>
  <c r="G16" i="39"/>
  <c r="E15" i="39"/>
  <c r="G15" i="39"/>
  <c r="E14" i="39"/>
  <c r="G14" i="39"/>
  <c r="E12" i="39"/>
  <c r="G12" i="39"/>
  <c r="E13" i="39"/>
  <c r="G13" i="39"/>
  <c r="E10" i="39"/>
  <c r="G10" i="39"/>
  <c r="E11" i="39"/>
  <c r="G11" i="39"/>
  <c r="G4" i="39"/>
  <c r="E5" i="39"/>
  <c r="G5" i="39"/>
  <c r="C41" i="39"/>
  <c r="C42" i="39"/>
  <c r="C43" i="39"/>
  <c r="F38" i="39"/>
  <c r="F42" i="39"/>
  <c r="F43" i="39"/>
  <c r="G38" i="39"/>
  <c r="E38" i="39"/>
  <c r="E42" i="39"/>
  <c r="E6" i="39"/>
  <c r="E41" i="39"/>
  <c r="G3" i="39"/>
  <c r="E43" i="39"/>
  <c r="G42" i="39"/>
  <c r="G6" i="39"/>
  <c r="G41" i="39"/>
  <c r="G43" i="39"/>
  <c r="K45" i="39"/>
</calcChain>
</file>

<file path=xl/sharedStrings.xml><?xml version="1.0" encoding="utf-8"?>
<sst xmlns="http://schemas.openxmlformats.org/spreadsheetml/2006/main" count="451" uniqueCount="168">
  <si>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</si>
  <si>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</si>
  <si>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</si>
  <si>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</si>
  <si>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</si>
  <si>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</si>
  <si>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</si>
  <si>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</si>
  <si>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</si>
  <si>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</si>
  <si>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</si>
  <si>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</si>
  <si>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Playground - Maintenance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</si>
  <si>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</si>
  <si>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</si>
  <si>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</si>
  <si>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</si>
  <si>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</si>
  <si>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</si>
  <si>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</si>
  <si>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</si>
  <si>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</si>
  <si>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</si>
  <si>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</si>
  <si>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</si>
  <si>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B6</t>
  </si>
  <si>
    <t>C1</t>
  </si>
  <si>
    <t>C2</t>
  </si>
  <si>
    <t>C3</t>
  </si>
  <si>
    <t>C4</t>
  </si>
  <si>
    <t>F1</t>
  </si>
  <si>
    <t>F2</t>
  </si>
  <si>
    <t>Election expenses</t>
  </si>
  <si>
    <t>F4</t>
  </si>
  <si>
    <t>V1</t>
  </si>
  <si>
    <t>Closing Balance</t>
  </si>
  <si>
    <t>Code</t>
  </si>
  <si>
    <t>Auto Fill</t>
  </si>
  <si>
    <t>Total</t>
  </si>
  <si>
    <t>W1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</si>
  <si>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</si>
  <si>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</si>
  <si>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</si>
  <si>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</si>
  <si>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</si>
  <si>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</si>
  <si>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</si>
  <si>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</si>
  <si>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Playground - New equipment</t>
  </si>
  <si>
    <t>Grass Cutting</t>
  </si>
  <si>
    <t>E2</t>
  </si>
  <si>
    <t>E3</t>
  </si>
  <si>
    <t>F3</t>
  </si>
  <si>
    <t>P1</t>
  </si>
  <si>
    <t>P2</t>
  </si>
  <si>
    <t>P3</t>
  </si>
  <si>
    <t>P4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</si>
  <si>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</si>
  <si>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</si>
  <si>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</si>
  <si>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</si>
  <si>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</si>
  <si>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</si>
  <si>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</si>
  <si>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Neighbourhood Plan</t>
  </si>
  <si>
    <t>jul</t>
  </si>
  <si>
    <t>Speed Sign</t>
  </si>
  <si>
    <t>b5</t>
  </si>
  <si>
    <t>2021-2022 Budget</t>
  </si>
  <si>
    <t>b1</t>
  </si>
  <si>
    <t>HMRC</t>
  </si>
  <si>
    <t xml:space="preserve">65ccv </t>
  </si>
  <si>
    <t>2021-2022 Actual</t>
  </si>
  <si>
    <t>2021-2022 Actual Playground</t>
  </si>
  <si>
    <t>2022-2023 Budget</t>
  </si>
  <si>
    <t>H Denton-Stacey</t>
  </si>
  <si>
    <t>LRALC</t>
  </si>
  <si>
    <t>Trees</t>
  </si>
  <si>
    <t>Village Hall Projects</t>
  </si>
  <si>
    <t>Water</t>
  </si>
  <si>
    <t>Bank Charges</t>
  </si>
  <si>
    <t>Cemetery</t>
  </si>
  <si>
    <t>Community Resilience</t>
  </si>
  <si>
    <t>Councillor Expenses</t>
  </si>
  <si>
    <t>Defib</t>
  </si>
  <si>
    <t>Repairs &amp; Maintenance, bins</t>
  </si>
  <si>
    <t>S1</t>
  </si>
  <si>
    <t>Street Lighting supply</t>
  </si>
  <si>
    <t>Street lighting maintenance</t>
  </si>
  <si>
    <t>S2</t>
  </si>
  <si>
    <t>T1</t>
  </si>
  <si>
    <t>c2</t>
  </si>
  <si>
    <t>e2</t>
  </si>
  <si>
    <t>a1</t>
  </si>
  <si>
    <t>Employee Tax</t>
  </si>
  <si>
    <t>charges</t>
  </si>
  <si>
    <t>Santander</t>
  </si>
  <si>
    <t>bank charges</t>
  </si>
  <si>
    <t>b4</t>
  </si>
  <si>
    <t>c1</t>
  </si>
  <si>
    <t>water rates</t>
  </si>
  <si>
    <t>a5</t>
  </si>
  <si>
    <t>hdc</t>
  </si>
  <si>
    <t>v2</t>
  </si>
  <si>
    <t>street lighting</t>
  </si>
  <si>
    <t>dog bins</t>
  </si>
  <si>
    <t>bacs</t>
  </si>
  <si>
    <t>annual subscription</t>
  </si>
  <si>
    <t>Bank charges</t>
  </si>
  <si>
    <t>precept 1/2</t>
  </si>
  <si>
    <t>Grants/Rebates</t>
  </si>
  <si>
    <t>Clerks salary May</t>
  </si>
  <si>
    <t>f2</t>
  </si>
  <si>
    <t>Clerks salary June</t>
  </si>
  <si>
    <t>w1</t>
  </si>
  <si>
    <t>water plus</t>
  </si>
  <si>
    <t>dd</t>
  </si>
  <si>
    <t>Sundry</t>
  </si>
  <si>
    <t>Andy Sharp</t>
  </si>
  <si>
    <t>water</t>
  </si>
  <si>
    <t>Salary April</t>
  </si>
  <si>
    <t>printing paper</t>
  </si>
  <si>
    <t>keys</t>
  </si>
  <si>
    <t>coronation grant</t>
  </si>
  <si>
    <t>Coronation grant</t>
  </si>
  <si>
    <t xml:space="preserve">Shearsby Village </t>
  </si>
  <si>
    <t>Leicestershire Gardening</t>
  </si>
  <si>
    <t>Grass cutting</t>
  </si>
  <si>
    <t>ink cartridge</t>
  </si>
  <si>
    <t xml:space="preserve">David Durran </t>
  </si>
  <si>
    <t>weed killer</t>
  </si>
  <si>
    <t>Vat reclaim</t>
  </si>
  <si>
    <t>v1</t>
  </si>
  <si>
    <t>Training for T Picton-Clark</t>
  </si>
  <si>
    <t>e1</t>
  </si>
  <si>
    <t>Clerks salary July</t>
  </si>
  <si>
    <t>Defib shop.co.uk</t>
  </si>
  <si>
    <t>Defib pads</t>
  </si>
  <si>
    <t>BHIB Ltd</t>
  </si>
  <si>
    <t>Insurance renewal</t>
  </si>
  <si>
    <t>b3</t>
  </si>
  <si>
    <t>VH Insurance renewal</t>
  </si>
  <si>
    <t>CPRE</t>
  </si>
  <si>
    <t>Anifeed Ltd</t>
  </si>
  <si>
    <t>Internal audit</t>
  </si>
  <si>
    <t>b2</t>
  </si>
  <si>
    <t>clerks salary august</t>
  </si>
  <si>
    <t>amazon</t>
  </si>
  <si>
    <t>postage</t>
  </si>
  <si>
    <t>Clerks salary October</t>
  </si>
  <si>
    <t>Village Hall Trust</t>
  </si>
  <si>
    <t>Insurance claim</t>
  </si>
  <si>
    <t>ICO</t>
  </si>
  <si>
    <t>Notice board repairs</t>
  </si>
  <si>
    <t>BM Painter</t>
  </si>
  <si>
    <t>Village hall</t>
  </si>
  <si>
    <t>Donation</t>
  </si>
  <si>
    <t>Batteries and ink</t>
  </si>
  <si>
    <t>Clerks salary September</t>
  </si>
  <si>
    <t>precept 2/2</t>
  </si>
  <si>
    <t>Aviva</t>
  </si>
  <si>
    <t>Rememberance wreath</t>
  </si>
  <si>
    <t>Poppy shop</t>
  </si>
  <si>
    <t>Bill Wolliscroft</t>
  </si>
  <si>
    <t>Audit refund duplicated</t>
  </si>
  <si>
    <t>neighbourhood plan grant</t>
  </si>
  <si>
    <t>Locality/groundwork</t>
  </si>
  <si>
    <t>LCC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</si>
</sst>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1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5" fontId="5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0" fontId="4" fillId="2" borderId="0" xfId="8" applyFont="1" applyFill="1"/>
    <xf numFmtId="0" fontId="4" fillId="2" borderId="0" xfId="8" applyFont="1" applyFill="1" applyAlignment="1">
      <alignment wrapText="1"/>
    </xf>
    <xf numFmtId="0" fontId="3" fillId="0" borderId="0" xfId="8" applyFont="1"/>
    <xf numFmtId="0" fontId="8" fillId="0" borderId="0" xfId="0" applyFont="1"/>
    <xf numFmtId="44" fontId="3" fillId="0" borderId="0" xfId="8" applyNumberFormat="1" applyFont="1" applyAlignment="1">
      <alignment horizontal="center"/>
    </xf>
    <xf numFmtId="15" fontId="3" fillId="0" borderId="0" xfId="8" applyNumberFormat="1" applyFont="1" applyAlignment="1">
      <alignment horizontal="right"/>
    </xf>
    <xf numFmtId="15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center"/>
    </xf>
    <xf numFmtId="0" fontId="7" fillId="0" borderId="0" xfId="0" applyFont="1"/>
    <xf numFmtId="4" fontId="5" fillId="0" borderId="0" xfId="8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0" xfId="8" applyNumberFormat="1" applyFont="1" applyFill="1" applyAlignment="1">
      <alignment horizontal="left" wrapText="1"/>
    </xf>
    <xf numFmtId="164" fontId="4" fillId="2" borderId="0" xfId="8" applyNumberFormat="1" applyFont="1" applyFill="1" applyAlignment="1">
      <alignment wrapText="1"/>
    </xf>
    <xf numFmtId="164" fontId="5" fillId="0" borderId="0" xfId="8" applyNumberFormat="1" applyFont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9" fontId="5" fillId="0" borderId="0" xfId="8" applyNumberFormat="1" applyFont="1" applyAlignment="1">
      <alignment horizontal="center"/>
    </xf>
    <xf numFmtId="49" fontId="6" fillId="0" borderId="0" xfId="8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0" xfId="8" applyNumberFormat="1" applyFont="1" applyFill="1" applyAlignment="1">
      <alignment horizontal="left"/>
    </xf>
    <xf numFmtId="15" fontId="4" fillId="0" borderId="0" xfId="8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4" fillId="2" borderId="0" xfId="8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5" fontId="11" fillId="0" borderId="0" xfId="8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11" fillId="0" borderId="0" xfId="8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8" applyNumberFormat="1" applyFont="1" applyAlignment="1">
      <alignment horizontal="right"/>
    </xf>
    <xf numFmtId="16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9" fillId="0" borderId="0" xfId="8" applyFont="1"/>
    <xf numFmtId="0" fontId="15" fillId="0" borderId="0" xfId="4" applyFont="1" applyAlignment="1">
      <alignment vertical="top"/>
    </xf>
    <xf numFmtId="0" fontId="16" fillId="0" borderId="1" xfId="4" applyFont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7" fillId="0" borderId="0" xfId="4" applyFont="1" applyAlignment="1">
      <alignment vertical="top"/>
    </xf>
    <xf numFmtId="4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vertical="top"/>
    </xf>
    <xf numFmtId="3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horizontal="right" vertical="top"/>
    </xf>
    <xf numFmtId="3" fontId="18" fillId="0" borderId="1" xfId="4" applyNumberFormat="1" applyFont="1" applyBorder="1" applyAlignment="1">
      <alignment vertical="top"/>
    </xf>
    <xf numFmtId="4" fontId="18" fillId="0" borderId="0" xfId="4" applyNumberFormat="1" applyFont="1" applyAlignment="1">
      <alignment vertical="top"/>
    </xf>
    <xf numFmtId="3" fontId="16" fillId="0" borderId="0" xfId="4" applyNumberFormat="1" applyFont="1" applyAlignment="1">
      <alignment vertical="top"/>
    </xf>
    <xf numFmtId="3" fontId="16" fillId="3" borderId="1" xfId="4" applyNumberFormat="1" applyFont="1" applyFill="1" applyBorder="1" applyAlignment="1">
      <alignment vertical="top"/>
    </xf>
    <xf numFmtId="4" fontId="16" fillId="3" borderId="0" xfId="4" applyNumberFormat="1" applyFont="1" applyFill="1" applyAlignment="1">
      <alignment vertical="top"/>
    </xf>
    <xf numFmtId="4" fontId="16" fillId="3" borderId="1" xfId="4" applyNumberFormat="1" applyFont="1" applyFill="1" applyBorder="1" applyAlignment="1">
      <alignment vertical="top"/>
    </xf>
    <xf numFmtId="0" fontId="20" fillId="0" borderId="0" xfId="4" applyFont="1" applyAlignment="1">
      <alignment vertical="top"/>
    </xf>
    <xf numFmtId="0" fontId="16" fillId="0" borderId="0" xfId="4" applyFont="1" applyAlignment="1">
      <alignment vertical="top"/>
    </xf>
    <xf numFmtId="4" fontId="18" fillId="0" borderId="1" xfId="4" applyNumberFormat="1" applyFont="1" applyBorder="1" applyAlignment="1">
      <alignment vertical="top"/>
    </xf>
    <xf numFmtId="3" fontId="15" fillId="0" borderId="0" xfId="4" applyNumberFormat="1" applyFont="1" applyAlignment="1">
      <alignment vertical="top"/>
    </xf>
    <xf numFmtId="3" fontId="19" fillId="0" borderId="0" xfId="4" applyNumberFormat="1" applyFont="1" applyAlignment="1">
      <alignment vertical="top"/>
    </xf>
    <xf numFmtId="0" fontId="19" fillId="0" borderId="0" xfId="4" applyFont="1" applyAlignment="1">
      <alignment vertical="top"/>
    </xf>
    <xf numFmtId="4" fontId="21" fillId="0" borderId="0" xfId="0" applyNumberFormat="1" applyFont="1" applyAlignment="1">
      <alignment horizontal="right"/>
    </xf>
    <xf numFmtId="0" fontId="22" fillId="0" borderId="0" xfId="4" applyFont="1" applyAlignment="1">
      <alignment vertical="top"/>
    </xf>
    <xf numFmtId="3" fontId="16" fillId="0" borderId="0" xfId="4" applyNumberFormat="1" applyFont="1" applyAlignment="1">
      <alignment horizontal="center" vertical="top" wrapText="1"/>
    </xf>
    <xf numFmtId="0" fontId="22" fillId="0" borderId="0" xfId="4" applyFont="1" applyAlignment="1">
      <alignment horizontal="center" vertical="top" wrapText="1"/>
    </xf>
    <xf numFmtId="0" fontId="18" fillId="0" borderId="0" xfId="4" applyFont="1" applyAlignment="1">
      <alignment vertical="top"/>
    </xf>
    <xf numFmtId="3" fontId="18" fillId="0" borderId="0" xfId="4" applyNumberFormat="1" applyFont="1" applyAlignment="1">
      <alignment vertical="top"/>
    </xf>
    <xf numFmtId="0" fontId="22" fillId="3" borderId="0" xfId="4" applyFont="1" applyFill="1" applyAlignment="1">
      <alignment vertical="top"/>
    </xf>
    <xf numFmtId="3" fontId="16" fillId="3" borderId="0" xfId="4" applyNumberFormat="1" applyFont="1" applyFill="1" applyAlignment="1">
      <alignment vertical="top"/>
    </xf>
    <xf numFmtId="4" fontId="22" fillId="0" borderId="0" xfId="4" applyNumberFormat="1" applyFont="1" applyAlignment="1">
      <alignment vertical="top"/>
    </xf>
    <xf numFmtId="4" fontId="22" fillId="0" borderId="2" xfId="4" applyNumberFormat="1" applyFont="1" applyBorder="1" applyAlignment="1">
      <alignment vertical="top"/>
    </xf>
    <xf numFmtId="0" fontId="22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130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grants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zoomScale="110" zoomScaleNormal="110" workbookViewId="0">
      <pane ySplit="1" topLeftCell="A51" activePane="bottomLeft" state="frozen"/>
      <selection activeCell="B1" sqref="B1"/>
      <selection pane="bottomLeft" activeCell="A66" sqref="A66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45019</v>
      </c>
      <c r="B3" s="38" t="s">
        <v>116</v>
      </c>
      <c r="C3" s="39" t="s">
        <v>115</v>
      </c>
      <c r="D3" s="39" t="s">
        <v>100</v>
      </c>
      <c r="E3" s="39" t="s">
        <v>114</v>
      </c>
      <c r="F3" s="4" t="str">
        <f>VLOOKUP(E3,'Budget v Actual'!A:B,2,FALSE)</f>
        <v>Water</v>
      </c>
      <c r="G3" s="17">
        <v>6.1</v>
      </c>
      <c r="H3" s="17"/>
      <c r="I3" s="42">
        <v>6.1</v>
      </c>
      <c r="J3" s="8"/>
      <c r="K3" s="23"/>
    </row>
    <row r="4" spans="1:12" s="1" customFormat="1" ht="13.8" x14ac:dyDescent="0.3">
      <c r="A4" s="37">
        <v>45022</v>
      </c>
      <c r="B4" s="38" t="s">
        <v>106</v>
      </c>
      <c r="C4" s="39" t="s">
        <v>75</v>
      </c>
      <c r="D4" s="39" t="s">
        <v>120</v>
      </c>
      <c r="E4" s="39" t="s">
        <v>69</v>
      </c>
      <c r="F4" s="4" t="str">
        <f>VLOOKUP(E4,'Budget v Actual'!A:B,2,FALSE)</f>
        <v>Clerk's Salary</v>
      </c>
      <c r="G4" s="17">
        <v>228.81</v>
      </c>
      <c r="H4" s="17"/>
      <c r="I4" s="42">
        <v>228.81</v>
      </c>
      <c r="J4" s="8"/>
      <c r="K4" s="23"/>
    </row>
    <row r="5" spans="1:12" s="1" customFormat="1" ht="13.8" x14ac:dyDescent="0.3">
      <c r="A5" s="37">
        <v>45022</v>
      </c>
      <c r="B5" s="38" t="s">
        <v>106</v>
      </c>
      <c r="C5" s="39" t="s">
        <v>76</v>
      </c>
      <c r="D5" s="39" t="s">
        <v>107</v>
      </c>
      <c r="E5" s="39" t="s">
        <v>92</v>
      </c>
      <c r="F5" s="4" t="str">
        <f>VLOOKUP(E5,'Budget v Actual'!A:B,2,FALSE)</f>
        <v>Subscriptions &amp; Membership</v>
      </c>
      <c r="G5" s="17">
        <v>186.4</v>
      </c>
      <c r="H5" s="17"/>
      <c r="I5" s="42">
        <v>186.4</v>
      </c>
      <c r="J5" s="8"/>
      <c r="K5" s="23"/>
    </row>
    <row r="6" spans="1:12" s="1" customFormat="1" ht="13.8" x14ac:dyDescent="0.3">
      <c r="A6" s="37">
        <v>45022</v>
      </c>
      <c r="B6" s="38" t="s">
        <v>106</v>
      </c>
      <c r="C6" s="39" t="s">
        <v>70</v>
      </c>
      <c r="D6" s="39" t="s">
        <v>94</v>
      </c>
      <c r="E6" s="39" t="s">
        <v>69</v>
      </c>
      <c r="F6" s="4" t="str">
        <f>VLOOKUP(E6,'Budget v Actual'!A:B,2,FALSE)</f>
        <v>Clerk's Salary</v>
      </c>
      <c r="G6" s="17">
        <v>57.4</v>
      </c>
      <c r="H6" s="17"/>
      <c r="I6" s="42">
        <v>57.4</v>
      </c>
      <c r="J6" s="8"/>
      <c r="K6" s="23"/>
    </row>
    <row r="7" spans="1:12" s="1" customFormat="1" ht="13.8" x14ac:dyDescent="0.3">
      <c r="A7" s="37">
        <v>45022</v>
      </c>
      <c r="B7" s="38" t="s">
        <v>106</v>
      </c>
      <c r="C7" s="39" t="s">
        <v>75</v>
      </c>
      <c r="D7" s="39" t="s">
        <v>121</v>
      </c>
      <c r="E7" s="39" t="s">
        <v>67</v>
      </c>
      <c r="F7" s="4" t="str">
        <f>VLOOKUP(E7,'Budget v Actual'!A:B,2,FALSE)</f>
        <v>Printing, Stationery, Postage</v>
      </c>
      <c r="G7" s="17">
        <v>19.989999999999998</v>
      </c>
      <c r="H7" s="17"/>
      <c r="I7" s="42">
        <v>19.989999999999998</v>
      </c>
      <c r="J7" s="8"/>
      <c r="K7" s="23"/>
    </row>
    <row r="8" spans="1:12" s="39" customFormat="1" ht="13.8" x14ac:dyDescent="0.3">
      <c r="A8" s="37">
        <v>45022</v>
      </c>
      <c r="B8" s="38" t="s">
        <v>106</v>
      </c>
      <c r="C8" s="39" t="s">
        <v>118</v>
      </c>
      <c r="D8" s="39" t="s">
        <v>122</v>
      </c>
      <c r="E8" s="39" t="s">
        <v>67</v>
      </c>
      <c r="F8" s="47" t="str">
        <f>VLOOKUP(E8,'Budget v Actual'!A:B,2,FALSE)</f>
        <v>Printing, Stationery, Postage</v>
      </c>
      <c r="G8" s="41">
        <v>8.19</v>
      </c>
      <c r="H8" s="41"/>
      <c r="I8" s="42">
        <v>8.19</v>
      </c>
      <c r="K8" s="43"/>
      <c r="L8" s="39" t="s">
        <v>61</v>
      </c>
    </row>
    <row r="9" spans="1:12" s="39" customFormat="1" ht="13.8" x14ac:dyDescent="0.3">
      <c r="A9" s="37">
        <v>45035</v>
      </c>
      <c r="B9" s="38" t="s">
        <v>95</v>
      </c>
      <c r="C9" s="39" t="s">
        <v>96</v>
      </c>
      <c r="D9" s="39" t="s">
        <v>108</v>
      </c>
      <c r="E9" s="39" t="s">
        <v>98</v>
      </c>
      <c r="F9" s="47" t="str">
        <f>VLOOKUP(E9,'Budget v Actual'!A:B,2,FALSE)</f>
        <v>Bank Charges</v>
      </c>
      <c r="G9" s="41">
        <v>7.5</v>
      </c>
      <c r="H9" s="41"/>
      <c r="I9" s="42">
        <v>7.5</v>
      </c>
      <c r="K9" s="43"/>
      <c r="L9" s="39" t="s">
        <v>61</v>
      </c>
    </row>
    <row r="10" spans="1:12" s="39" customFormat="1" ht="13.8" x14ac:dyDescent="0.3">
      <c r="A10" s="37">
        <v>45050</v>
      </c>
      <c r="B10" s="38" t="s">
        <v>116</v>
      </c>
      <c r="C10" s="39" t="s">
        <v>115</v>
      </c>
      <c r="D10" s="39" t="s">
        <v>100</v>
      </c>
      <c r="E10" s="39" t="s">
        <v>114</v>
      </c>
      <c r="F10" s="47" t="str">
        <f>VLOOKUP(E10,'Budget v Actual'!A:B,2,FALSE)</f>
        <v>Water</v>
      </c>
      <c r="G10" s="41">
        <v>7.3</v>
      </c>
      <c r="H10" s="41"/>
      <c r="I10" s="42">
        <v>7.3</v>
      </c>
      <c r="K10" s="43"/>
      <c r="L10" s="39" t="s">
        <v>61</v>
      </c>
    </row>
    <row r="11" spans="1:12" s="39" customFormat="1" ht="13.8" x14ac:dyDescent="0.3">
      <c r="A11" s="37">
        <v>45055</v>
      </c>
      <c r="B11" s="38" t="s">
        <v>106</v>
      </c>
      <c r="C11" s="39" t="s">
        <v>125</v>
      </c>
      <c r="D11" s="39" t="s">
        <v>123</v>
      </c>
      <c r="E11" s="39" t="s">
        <v>112</v>
      </c>
      <c r="F11" s="47" t="str">
        <f>VLOOKUP(E11,'Budget v Actual'!A:B,2,FALSE)</f>
        <v>Grants</v>
      </c>
      <c r="G11" s="41">
        <v>500</v>
      </c>
      <c r="H11" s="41"/>
      <c r="I11" s="42"/>
      <c r="K11" s="43"/>
      <c r="L11" s="39" t="s">
        <v>61</v>
      </c>
    </row>
    <row r="12" spans="1:12" s="39" customFormat="1" ht="13.8" x14ac:dyDescent="0.3">
      <c r="A12" s="37">
        <v>45055</v>
      </c>
      <c r="B12" s="38" t="s">
        <v>106</v>
      </c>
      <c r="C12" s="39" t="s">
        <v>126</v>
      </c>
      <c r="D12" s="39" t="s">
        <v>127</v>
      </c>
      <c r="E12" s="39" t="s">
        <v>99</v>
      </c>
      <c r="F12" s="47" t="str">
        <f>VLOOKUP(E12,'Budget v Actual'!A:B,2,FALSE)</f>
        <v>Grass Cutting</v>
      </c>
      <c r="G12" s="41">
        <v>378</v>
      </c>
      <c r="H12" s="41"/>
      <c r="I12" s="42"/>
      <c r="K12" s="43"/>
      <c r="L12" s="39" t="s">
        <v>61</v>
      </c>
    </row>
    <row r="13" spans="1:12" s="39" customFormat="1" ht="13.8" x14ac:dyDescent="0.3">
      <c r="A13" s="37">
        <v>45055</v>
      </c>
      <c r="B13" s="38" t="s">
        <v>106</v>
      </c>
      <c r="C13" s="39" t="s">
        <v>75</v>
      </c>
      <c r="D13" s="39" t="s">
        <v>111</v>
      </c>
      <c r="E13" s="39" t="s">
        <v>69</v>
      </c>
      <c r="F13" s="47" t="str">
        <f>VLOOKUP(E13,'Budget v Actual'!A:B,2,FALSE)</f>
        <v>Clerk's Salary</v>
      </c>
      <c r="G13" s="41">
        <v>229.31</v>
      </c>
      <c r="H13" s="41"/>
      <c r="I13" s="42"/>
      <c r="K13" s="43"/>
    </row>
    <row r="14" spans="1:12" s="39" customFormat="1" ht="13.8" x14ac:dyDescent="0.3">
      <c r="A14" s="37">
        <v>45055</v>
      </c>
      <c r="B14" s="38" t="s">
        <v>106</v>
      </c>
      <c r="C14" s="39" t="s">
        <v>102</v>
      </c>
      <c r="D14" s="39" t="s">
        <v>105</v>
      </c>
      <c r="E14" s="39" t="s">
        <v>91</v>
      </c>
      <c r="F14" s="47" t="str">
        <f>VLOOKUP(E14,'Budget v Actual'!A:B,2,FALSE)</f>
        <v>Repairs &amp; Maintenance, bins</v>
      </c>
      <c r="G14" s="41">
        <v>114.84</v>
      </c>
      <c r="H14" s="41"/>
      <c r="I14" s="42"/>
      <c r="K14" s="43"/>
      <c r="L14" s="39" t="s">
        <v>61</v>
      </c>
    </row>
    <row r="15" spans="1:12" s="39" customFormat="1" ht="13.8" x14ac:dyDescent="0.3">
      <c r="A15" s="37">
        <v>45055</v>
      </c>
      <c r="B15" s="38" t="s">
        <v>106</v>
      </c>
      <c r="C15" s="39" t="s">
        <v>70</v>
      </c>
      <c r="D15" s="39" t="s">
        <v>94</v>
      </c>
      <c r="E15" s="39" t="s">
        <v>69</v>
      </c>
      <c r="F15" s="47" t="str">
        <f>VLOOKUP(E15,'Budget v Actual'!A:B,2,FALSE)</f>
        <v>Clerk's Salary</v>
      </c>
      <c r="G15" s="41">
        <v>57.2</v>
      </c>
      <c r="H15" s="41"/>
      <c r="I15" s="42"/>
      <c r="K15" s="43"/>
      <c r="L15" s="39" t="s">
        <v>61</v>
      </c>
    </row>
    <row r="16" spans="1:12" s="39" customFormat="1" ht="13.8" x14ac:dyDescent="0.3">
      <c r="A16" s="37">
        <v>45055</v>
      </c>
      <c r="B16" s="38" t="s">
        <v>106</v>
      </c>
      <c r="C16" s="39" t="s">
        <v>75</v>
      </c>
      <c r="D16" s="39" t="s">
        <v>121</v>
      </c>
      <c r="E16" s="39" t="s">
        <v>67</v>
      </c>
      <c r="F16" s="47" t="str">
        <f>VLOOKUP(E16,'Budget v Actual'!A:B,2,FALSE)</f>
        <v>Printing, Stationery, Postage</v>
      </c>
      <c r="G16" s="41">
        <v>32.4</v>
      </c>
      <c r="H16" s="41"/>
      <c r="I16" s="42"/>
      <c r="K16" s="43"/>
      <c r="L16" s="39" t="s">
        <v>61</v>
      </c>
    </row>
    <row r="17" spans="1:12" s="39" customFormat="1" ht="13.8" x14ac:dyDescent="0.3">
      <c r="A17" s="37">
        <v>45057</v>
      </c>
      <c r="B17" s="38" t="s">
        <v>106</v>
      </c>
      <c r="C17" s="39" t="s">
        <v>75</v>
      </c>
      <c r="D17" s="39" t="s">
        <v>128</v>
      </c>
      <c r="E17" s="39" t="s">
        <v>67</v>
      </c>
      <c r="F17" s="47" t="str">
        <f>VLOOKUP(E17,'Budget v Actual'!A:B,2,FALSE)</f>
        <v>Printing, Stationery, Postage</v>
      </c>
      <c r="G17" s="41">
        <v>20</v>
      </c>
      <c r="H17" s="41"/>
      <c r="I17" s="42"/>
      <c r="K17" s="43"/>
      <c r="L17" s="39" t="s">
        <v>61</v>
      </c>
    </row>
    <row r="18" spans="1:12" s="39" customFormat="1" ht="13.8" x14ac:dyDescent="0.3">
      <c r="A18" s="37">
        <v>45057</v>
      </c>
      <c r="B18" s="38" t="s">
        <v>106</v>
      </c>
      <c r="C18" s="39" t="s">
        <v>129</v>
      </c>
      <c r="D18" s="39" t="s">
        <v>130</v>
      </c>
      <c r="E18" s="39" t="s">
        <v>91</v>
      </c>
      <c r="F18" s="47" t="str">
        <f>VLOOKUP(E18,'Budget v Actual'!A:B,2,FALSE)</f>
        <v>Repairs &amp; Maintenance, bins</v>
      </c>
      <c r="G18" s="41">
        <v>11.96</v>
      </c>
      <c r="H18" s="41"/>
      <c r="I18" s="42"/>
      <c r="K18" s="43"/>
      <c r="L18" s="39" t="s">
        <v>61</v>
      </c>
    </row>
    <row r="19" spans="1:12" s="39" customFormat="1" ht="13.8" x14ac:dyDescent="0.3">
      <c r="A19" s="37">
        <v>45066</v>
      </c>
      <c r="B19" s="38" t="s">
        <v>95</v>
      </c>
      <c r="C19" s="39" t="s">
        <v>96</v>
      </c>
      <c r="D19" s="39" t="s">
        <v>108</v>
      </c>
      <c r="E19" s="39" t="s">
        <v>98</v>
      </c>
      <c r="F19" s="47" t="str">
        <f>VLOOKUP(E19,'Budget v Actual'!A:B,2,FALSE)</f>
        <v>Bank Charges</v>
      </c>
      <c r="G19" s="41">
        <v>7.5</v>
      </c>
      <c r="H19" s="41"/>
      <c r="I19" s="42"/>
      <c r="K19" s="43"/>
      <c r="L19" s="39" t="s">
        <v>61</v>
      </c>
    </row>
    <row r="20" spans="1:12" s="39" customFormat="1" ht="13.8" x14ac:dyDescent="0.3">
      <c r="A20" s="37">
        <v>45079</v>
      </c>
      <c r="B20" s="38" t="s">
        <v>116</v>
      </c>
      <c r="C20" s="39" t="s">
        <v>115</v>
      </c>
      <c r="D20" s="39" t="s">
        <v>100</v>
      </c>
      <c r="E20" s="39" t="s">
        <v>114</v>
      </c>
      <c r="F20" s="47" t="str">
        <f>VLOOKUP(E20,'Budget v Actual'!A:B,2,FALSE)</f>
        <v>Water</v>
      </c>
      <c r="G20" s="41">
        <v>7.56</v>
      </c>
      <c r="H20" s="41"/>
      <c r="I20" s="42"/>
      <c r="K20" s="43"/>
      <c r="L20" s="39" t="s">
        <v>61</v>
      </c>
    </row>
    <row r="21" spans="1:12" s="39" customFormat="1" ht="13.8" x14ac:dyDescent="0.3">
      <c r="A21" s="37">
        <v>45083</v>
      </c>
      <c r="B21" s="38" t="s">
        <v>106</v>
      </c>
      <c r="C21" s="39" t="s">
        <v>126</v>
      </c>
      <c r="D21" s="39" t="s">
        <v>127</v>
      </c>
      <c r="E21" s="39" t="s">
        <v>99</v>
      </c>
      <c r="F21" s="47" t="str">
        <f>VLOOKUP(E21,'Budget v Actual'!A:B,2,FALSE)</f>
        <v>Grass Cutting</v>
      </c>
      <c r="G21" s="41">
        <v>378</v>
      </c>
      <c r="H21" s="41"/>
      <c r="I21" s="42"/>
      <c r="K21" s="43"/>
      <c r="L21" s="39" t="s">
        <v>61</v>
      </c>
    </row>
    <row r="22" spans="1:12" s="39" customFormat="1" ht="13.8" x14ac:dyDescent="0.3">
      <c r="A22" s="37">
        <v>45083</v>
      </c>
      <c r="B22" s="38" t="s">
        <v>106</v>
      </c>
      <c r="C22" s="39" t="s">
        <v>126</v>
      </c>
      <c r="D22" s="39" t="s">
        <v>127</v>
      </c>
      <c r="E22" s="39" t="s">
        <v>99</v>
      </c>
      <c r="F22" s="47" t="str">
        <f>VLOOKUP(E22,'Budget v Actual'!A:B,2,FALSE)</f>
        <v>Grass Cutting</v>
      </c>
      <c r="G22" s="41">
        <v>378</v>
      </c>
      <c r="H22" s="41"/>
      <c r="I22" s="42"/>
      <c r="K22" s="43"/>
      <c r="L22" s="39" t="s">
        <v>61</v>
      </c>
    </row>
    <row r="23" spans="1:12" s="39" customFormat="1" ht="13.8" x14ac:dyDescent="0.3">
      <c r="A23" s="37">
        <v>45083</v>
      </c>
      <c r="B23" s="38" t="s">
        <v>106</v>
      </c>
      <c r="C23" s="39" t="s">
        <v>75</v>
      </c>
      <c r="D23" s="39" t="s">
        <v>113</v>
      </c>
      <c r="E23" s="39" t="s">
        <v>69</v>
      </c>
      <c r="F23" s="47" t="str">
        <f>VLOOKUP(E23,'Budget v Actual'!A:B,2,FALSE)</f>
        <v>Clerk's Salary</v>
      </c>
      <c r="G23" s="41">
        <v>229.11</v>
      </c>
      <c r="H23" s="41"/>
      <c r="I23" s="42"/>
      <c r="K23" s="43"/>
      <c r="L23" s="39" t="s">
        <v>61</v>
      </c>
    </row>
    <row r="24" spans="1:12" s="39" customFormat="1" ht="13.8" x14ac:dyDescent="0.3">
      <c r="A24" s="37">
        <v>45083</v>
      </c>
      <c r="B24" s="38" t="s">
        <v>106</v>
      </c>
      <c r="C24" s="39" t="s">
        <v>70</v>
      </c>
      <c r="D24" s="39" t="s">
        <v>94</v>
      </c>
      <c r="E24" s="39" t="s">
        <v>69</v>
      </c>
      <c r="F24" s="47" t="str">
        <f>VLOOKUP(E24,'Budget v Actual'!A:B,2,FALSE)</f>
        <v>Clerk's Salary</v>
      </c>
      <c r="G24" s="41">
        <v>57.4</v>
      </c>
      <c r="H24" s="41"/>
      <c r="I24" s="42"/>
      <c r="K24" s="43"/>
      <c r="L24" s="39" t="s">
        <v>61</v>
      </c>
    </row>
    <row r="25" spans="1:12" s="39" customFormat="1" ht="13.8" x14ac:dyDescent="0.3">
      <c r="A25" s="37">
        <v>45083</v>
      </c>
      <c r="B25" s="38" t="s">
        <v>106</v>
      </c>
      <c r="C25" s="39" t="s">
        <v>75</v>
      </c>
      <c r="D25" s="39" t="s">
        <v>128</v>
      </c>
      <c r="E25" s="39" t="s">
        <v>67</v>
      </c>
      <c r="F25" s="47" t="str">
        <f>VLOOKUP(E25,'Budget v Actual'!A:B,2,FALSE)</f>
        <v>Printing, Stationery, Postage</v>
      </c>
      <c r="G25" s="41">
        <v>15.99</v>
      </c>
      <c r="H25" s="41"/>
      <c r="I25" s="42"/>
      <c r="K25" s="43"/>
      <c r="L25" s="39" t="s">
        <v>61</v>
      </c>
    </row>
    <row r="26" spans="1:12" s="39" customFormat="1" ht="13.8" x14ac:dyDescent="0.3">
      <c r="A26" s="37">
        <v>45097</v>
      </c>
      <c r="B26" s="38" t="s">
        <v>95</v>
      </c>
      <c r="C26" s="39" t="s">
        <v>96</v>
      </c>
      <c r="D26" s="39" t="s">
        <v>108</v>
      </c>
      <c r="E26" s="39" t="s">
        <v>98</v>
      </c>
      <c r="F26" s="47" t="str">
        <f>VLOOKUP(E26,'Budget v Actual'!A:B,2,FALSE)</f>
        <v>Bank Charges</v>
      </c>
      <c r="G26" s="41">
        <v>7.5</v>
      </c>
      <c r="H26" s="41"/>
      <c r="I26" s="42"/>
      <c r="K26" s="43"/>
      <c r="L26" s="39" t="s">
        <v>61</v>
      </c>
    </row>
    <row r="27" spans="1:12" s="39" customFormat="1" ht="13.8" x14ac:dyDescent="0.3">
      <c r="A27" s="37">
        <v>45108</v>
      </c>
      <c r="B27" s="38" t="s">
        <v>106</v>
      </c>
      <c r="C27" s="39" t="s">
        <v>136</v>
      </c>
      <c r="D27" s="39" t="s">
        <v>137</v>
      </c>
      <c r="E27" s="39" t="s">
        <v>91</v>
      </c>
      <c r="F27" s="47" t="str">
        <f>VLOOKUP(E27,'Budget v Actual'!A:B,2,FALSE)</f>
        <v>Repairs &amp; Maintenance, bins</v>
      </c>
      <c r="G27" s="41">
        <v>91.74</v>
      </c>
      <c r="H27" s="41"/>
      <c r="I27" s="42"/>
      <c r="K27" s="43"/>
      <c r="L27" s="39" t="s">
        <v>61</v>
      </c>
    </row>
    <row r="28" spans="1:12" s="39" customFormat="1" ht="13.8" x14ac:dyDescent="0.3">
      <c r="A28" s="37">
        <v>45110</v>
      </c>
      <c r="B28" s="38" t="s">
        <v>106</v>
      </c>
      <c r="C28" s="39" t="s">
        <v>126</v>
      </c>
      <c r="D28" s="39" t="s">
        <v>127</v>
      </c>
      <c r="E28" s="39" t="s">
        <v>99</v>
      </c>
      <c r="F28" s="47" t="str">
        <f>VLOOKUP(E28,'Budget v Actual'!A:B,2,FALSE)</f>
        <v>Grass Cutting</v>
      </c>
      <c r="G28" s="41">
        <v>378</v>
      </c>
      <c r="H28" s="41"/>
      <c r="I28" s="42"/>
      <c r="K28" s="43"/>
      <c r="L28" s="39" t="s">
        <v>61</v>
      </c>
    </row>
    <row r="29" spans="1:12" s="39" customFormat="1" ht="13.8" x14ac:dyDescent="0.3">
      <c r="A29" s="37">
        <v>45110</v>
      </c>
      <c r="B29" s="38" t="s">
        <v>106</v>
      </c>
      <c r="C29" s="39" t="s">
        <v>75</v>
      </c>
      <c r="D29" s="39" t="s">
        <v>135</v>
      </c>
      <c r="E29" s="39" t="s">
        <v>69</v>
      </c>
      <c r="F29" s="47" t="str">
        <f>VLOOKUP(E29,'Budget v Actual'!A:B,2,FALSE)</f>
        <v>Clerk's Salary</v>
      </c>
      <c r="G29" s="41">
        <v>229.31</v>
      </c>
      <c r="H29" s="41"/>
      <c r="I29" s="42"/>
      <c r="K29" s="43"/>
      <c r="L29" s="39" t="s">
        <v>61</v>
      </c>
    </row>
    <row r="30" spans="1:12" s="39" customFormat="1" ht="13.8" x14ac:dyDescent="0.3">
      <c r="A30" s="37">
        <v>45110</v>
      </c>
      <c r="B30" s="38" t="s">
        <v>106</v>
      </c>
      <c r="C30" s="39" t="s">
        <v>70</v>
      </c>
      <c r="D30" s="39" t="s">
        <v>94</v>
      </c>
      <c r="E30" s="39" t="s">
        <v>69</v>
      </c>
      <c r="F30" s="47" t="str">
        <f>VLOOKUP(E30,'Budget v Actual'!A:B,2,FALSE)</f>
        <v>Clerk's Salary</v>
      </c>
      <c r="G30" s="41">
        <v>57.2</v>
      </c>
      <c r="H30" s="41"/>
      <c r="I30" s="42"/>
      <c r="K30" s="43"/>
      <c r="L30" s="39" t="s">
        <v>61</v>
      </c>
    </row>
    <row r="31" spans="1:12" s="39" customFormat="1" ht="13.8" x14ac:dyDescent="0.3">
      <c r="A31" s="37">
        <v>45110</v>
      </c>
      <c r="B31" s="38" t="s">
        <v>106</v>
      </c>
      <c r="C31" s="39" t="s">
        <v>76</v>
      </c>
      <c r="D31" s="39" t="s">
        <v>133</v>
      </c>
      <c r="E31" s="39" t="s">
        <v>134</v>
      </c>
      <c r="F31" s="47" t="str">
        <f>VLOOKUP(E31,'Budget v Actual'!A:B,2,FALSE)</f>
        <v>Training &amp; Development</v>
      </c>
      <c r="G31" s="41">
        <v>40</v>
      </c>
      <c r="H31" s="41"/>
      <c r="I31" s="42"/>
      <c r="K31" s="43"/>
      <c r="L31" s="39" t="s">
        <v>61</v>
      </c>
    </row>
    <row r="32" spans="1:12" s="39" customFormat="1" ht="13.8" x14ac:dyDescent="0.3">
      <c r="A32" s="37">
        <v>45110</v>
      </c>
      <c r="B32" s="38" t="s">
        <v>106</v>
      </c>
      <c r="C32" s="39" t="s">
        <v>75</v>
      </c>
      <c r="D32" s="39" t="s">
        <v>121</v>
      </c>
      <c r="E32" s="39" t="s">
        <v>67</v>
      </c>
      <c r="F32" s="47" t="str">
        <f>VLOOKUP(E32,'Budget v Actual'!A:B,2,FALSE)</f>
        <v>Printing, Stationery, Postage</v>
      </c>
      <c r="G32" s="41">
        <v>30.95</v>
      </c>
      <c r="H32" s="41"/>
      <c r="I32" s="42"/>
      <c r="K32" s="43"/>
      <c r="L32" s="39" t="s">
        <v>61</v>
      </c>
    </row>
    <row r="33" spans="1:12" s="39" customFormat="1" ht="13.8" x14ac:dyDescent="0.3">
      <c r="A33" s="37">
        <v>45111</v>
      </c>
      <c r="B33" s="38" t="s">
        <v>116</v>
      </c>
      <c r="C33" s="39" t="s">
        <v>115</v>
      </c>
      <c r="D33" s="39" t="s">
        <v>100</v>
      </c>
      <c r="E33" s="39" t="s">
        <v>114</v>
      </c>
      <c r="F33" s="47" t="str">
        <f>VLOOKUP(E33,'Budget v Actual'!A:B,2,FALSE)</f>
        <v>Water</v>
      </c>
      <c r="G33" s="41">
        <v>7.81</v>
      </c>
      <c r="H33" s="41"/>
      <c r="I33" s="42"/>
      <c r="K33" s="43"/>
      <c r="L33" s="39" t="s">
        <v>61</v>
      </c>
    </row>
    <row r="34" spans="1:12" s="39" customFormat="1" ht="13.8" x14ac:dyDescent="0.3">
      <c r="A34" s="37">
        <v>45124</v>
      </c>
      <c r="B34" s="38" t="s">
        <v>106</v>
      </c>
      <c r="C34" s="39" t="s">
        <v>138</v>
      </c>
      <c r="D34" s="39" t="s">
        <v>139</v>
      </c>
      <c r="E34" s="39" t="s">
        <v>140</v>
      </c>
      <c r="F34" s="47" t="str">
        <f>VLOOKUP(E34,'[1]Budget v Actual'!A:B,2,FALSE)</f>
        <v>Insurance</v>
      </c>
      <c r="G34" s="41">
        <v>436.47</v>
      </c>
      <c r="H34" s="41"/>
      <c r="I34" s="42"/>
      <c r="K34" s="43"/>
      <c r="L34" s="39" t="s">
        <v>61</v>
      </c>
    </row>
    <row r="35" spans="1:12" s="39" customFormat="1" ht="13.8" x14ac:dyDescent="0.3">
      <c r="A35" s="37">
        <v>45124</v>
      </c>
      <c r="B35" s="38" t="s">
        <v>106</v>
      </c>
      <c r="C35" s="39" t="s">
        <v>138</v>
      </c>
      <c r="D35" s="39" t="s">
        <v>141</v>
      </c>
      <c r="E35" s="39" t="s">
        <v>140</v>
      </c>
      <c r="F35" s="47" t="str">
        <f>VLOOKUP(E35,'[1]Budget v Actual'!A:B,2,FALSE)</f>
        <v>Insurance</v>
      </c>
      <c r="G35" s="41">
        <v>378.46</v>
      </c>
      <c r="H35" s="41"/>
      <c r="I35" s="42"/>
      <c r="K35" s="43"/>
      <c r="L35" s="39" t="s">
        <v>61</v>
      </c>
    </row>
    <row r="36" spans="1:12" s="39" customFormat="1" ht="13.8" x14ac:dyDescent="0.3">
      <c r="A36" s="37">
        <v>45124</v>
      </c>
      <c r="B36" s="38" t="s">
        <v>106</v>
      </c>
      <c r="C36" s="39" t="s">
        <v>142</v>
      </c>
      <c r="D36" s="39" t="s">
        <v>107</v>
      </c>
      <c r="E36" s="39" t="s">
        <v>92</v>
      </c>
      <c r="F36" s="47" t="str">
        <f>VLOOKUP(E36,'Budget v Actual'!A:B,2,FALSE)</f>
        <v>Subscriptions &amp; Membership</v>
      </c>
      <c r="G36" s="41">
        <v>36</v>
      </c>
      <c r="H36" s="41"/>
      <c r="I36" s="42"/>
      <c r="K36" s="43"/>
      <c r="L36" s="39" t="s">
        <v>61</v>
      </c>
    </row>
    <row r="37" spans="1:12" s="39" customFormat="1" ht="13.8" x14ac:dyDescent="0.3">
      <c r="A37" s="37">
        <v>45127</v>
      </c>
      <c r="B37" s="38" t="s">
        <v>95</v>
      </c>
      <c r="C37" s="39" t="s">
        <v>96</v>
      </c>
      <c r="D37" s="39" t="s">
        <v>108</v>
      </c>
      <c r="E37" s="39" t="s">
        <v>98</v>
      </c>
      <c r="F37" s="47" t="str">
        <f>VLOOKUP(E37,'Budget v Actual'!A:B,2,FALSE)</f>
        <v>Bank Charges</v>
      </c>
      <c r="G37" s="41">
        <v>7.5</v>
      </c>
      <c r="H37" s="41"/>
      <c r="I37" s="42"/>
      <c r="K37" s="43"/>
      <c r="L37" s="39" t="s">
        <v>61</v>
      </c>
    </row>
    <row r="38" spans="1:12" s="39" customFormat="1" ht="13.8" x14ac:dyDescent="0.3">
      <c r="A38" s="37">
        <v>45131</v>
      </c>
      <c r="B38" s="38" t="s">
        <v>106</v>
      </c>
      <c r="C38" s="39" t="s">
        <v>143</v>
      </c>
      <c r="D38" s="39" t="s">
        <v>144</v>
      </c>
      <c r="E38" s="39" t="s">
        <v>145</v>
      </c>
      <c r="F38" s="47" t="str">
        <f>VLOOKUP(E38,'Budget v Actual'!A:B,2,FALSE)</f>
        <v>Audit</v>
      </c>
      <c r="G38" s="41">
        <v>276</v>
      </c>
      <c r="H38" s="41"/>
      <c r="I38" s="42"/>
      <c r="K38" s="43"/>
      <c r="L38" s="39" t="s">
        <v>61</v>
      </c>
    </row>
    <row r="39" spans="1:12" s="39" customFormat="1" ht="13.8" x14ac:dyDescent="0.3">
      <c r="A39" s="37">
        <v>45140</v>
      </c>
      <c r="B39" s="38" t="s">
        <v>116</v>
      </c>
      <c r="C39" s="39" t="s">
        <v>115</v>
      </c>
      <c r="D39" s="39" t="s">
        <v>100</v>
      </c>
      <c r="E39" s="39" t="s">
        <v>114</v>
      </c>
      <c r="F39" s="47" t="str">
        <f>VLOOKUP(E39,'Budget v Actual'!A:B,2,FALSE)</f>
        <v>Water</v>
      </c>
      <c r="G39" s="41">
        <v>11.26</v>
      </c>
      <c r="H39" s="41"/>
      <c r="I39" s="42"/>
      <c r="K39" s="43"/>
    </row>
    <row r="40" spans="1:12" s="39" customFormat="1" ht="13.8" x14ac:dyDescent="0.3">
      <c r="A40" s="37">
        <v>45146</v>
      </c>
      <c r="B40" s="38" t="s">
        <v>106</v>
      </c>
      <c r="C40" s="39" t="s">
        <v>75</v>
      </c>
      <c r="D40" s="39" t="s">
        <v>146</v>
      </c>
      <c r="E40" s="39" t="s">
        <v>69</v>
      </c>
      <c r="F40" s="47" t="str">
        <f>VLOOKUP(E40,'Budget v Actual'!A:B,2,FALSE)</f>
        <v>Clerk's Salary</v>
      </c>
      <c r="G40" s="41">
        <v>229.31</v>
      </c>
      <c r="H40" s="41"/>
      <c r="I40" s="42"/>
      <c r="K40" s="43"/>
      <c r="L40" s="39" t="s">
        <v>61</v>
      </c>
    </row>
    <row r="41" spans="1:12" s="39" customFormat="1" ht="13.8" x14ac:dyDescent="0.3">
      <c r="A41" s="37">
        <v>45146</v>
      </c>
      <c r="B41" s="38" t="s">
        <v>106</v>
      </c>
      <c r="C41" s="39" t="s">
        <v>70</v>
      </c>
      <c r="D41" s="39" t="s">
        <v>94</v>
      </c>
      <c r="E41" s="39" t="s">
        <v>69</v>
      </c>
      <c r="F41" s="47" t="str">
        <f>VLOOKUP(E41,'Budget v Actual'!A:B,2,FALSE)</f>
        <v>Clerk's Salary</v>
      </c>
      <c r="G41" s="41">
        <v>57.2</v>
      </c>
      <c r="H41" s="41"/>
      <c r="I41" s="42"/>
      <c r="K41" s="43"/>
      <c r="L41" s="39" t="s">
        <v>61</v>
      </c>
    </row>
    <row r="42" spans="1:12" s="39" customFormat="1" ht="13.8" x14ac:dyDescent="0.3">
      <c r="A42" s="37">
        <v>45146</v>
      </c>
      <c r="B42" s="38" t="s">
        <v>106</v>
      </c>
      <c r="C42" s="39" t="s">
        <v>147</v>
      </c>
      <c r="D42" s="39" t="s">
        <v>128</v>
      </c>
      <c r="E42" s="39" t="s">
        <v>67</v>
      </c>
      <c r="F42" s="47" t="str">
        <f>VLOOKUP(E42,'Budget v Actual'!A:B,2,FALSE)</f>
        <v>Printing, Stationery, Postage</v>
      </c>
      <c r="G42" s="41">
        <v>21.99</v>
      </c>
      <c r="H42" s="41"/>
      <c r="I42" s="42"/>
      <c r="K42" s="43"/>
      <c r="L42" s="39" t="s">
        <v>61</v>
      </c>
    </row>
    <row r="43" spans="1:12" s="39" customFormat="1" ht="13.8" x14ac:dyDescent="0.3">
      <c r="A43" s="37">
        <v>45157</v>
      </c>
      <c r="B43" s="38" t="s">
        <v>106</v>
      </c>
      <c r="C43" s="39" t="s">
        <v>96</v>
      </c>
      <c r="D43" s="39" t="s">
        <v>108</v>
      </c>
      <c r="E43" s="39" t="s">
        <v>98</v>
      </c>
      <c r="F43" s="47" t="str">
        <f>VLOOKUP(E43,'Budget v Actual'!A:B,2,FALSE)</f>
        <v>Bank Charges</v>
      </c>
      <c r="G43" s="41">
        <v>7.5</v>
      </c>
      <c r="H43" s="41"/>
      <c r="I43" s="42"/>
      <c r="K43" s="43"/>
      <c r="L43" s="39" t="s">
        <v>61</v>
      </c>
    </row>
    <row r="44" spans="1:12" s="39" customFormat="1" ht="13.8" x14ac:dyDescent="0.3">
      <c r="A44" s="37">
        <v>45173</v>
      </c>
      <c r="B44" s="38" t="s">
        <v>116</v>
      </c>
      <c r="C44" s="39" t="s">
        <v>115</v>
      </c>
      <c r="D44" s="39" t="s">
        <v>100</v>
      </c>
      <c r="E44" s="39" t="s">
        <v>114</v>
      </c>
      <c r="F44" s="47" t="str">
        <f>VLOOKUP(E44,'Budget v Actual'!A:B,2,FALSE)</f>
        <v>Water</v>
      </c>
      <c r="G44" s="41">
        <v>7.81</v>
      </c>
      <c r="H44" s="41"/>
      <c r="I44" s="42"/>
      <c r="K44" s="43"/>
      <c r="L44" s="39" t="s">
        <v>61</v>
      </c>
    </row>
    <row r="45" spans="1:12" s="39" customFormat="1" ht="13.8" x14ac:dyDescent="0.3">
      <c r="A45" s="37">
        <v>45173</v>
      </c>
      <c r="B45" s="38" t="s">
        <v>106</v>
      </c>
      <c r="C45" s="39" t="s">
        <v>126</v>
      </c>
      <c r="D45" s="39" t="s">
        <v>127</v>
      </c>
      <c r="E45" s="39" t="s">
        <v>99</v>
      </c>
      <c r="F45" s="47" t="str">
        <f>VLOOKUP(E45,'Budget v Actual'!A:B,2,FALSE)</f>
        <v>Grass Cutting</v>
      </c>
      <c r="G45" s="41">
        <v>378</v>
      </c>
      <c r="H45" s="41"/>
      <c r="I45" s="42"/>
      <c r="K45" s="43"/>
      <c r="L45" s="39" t="s">
        <v>61</v>
      </c>
    </row>
    <row r="46" spans="1:12" s="39" customFormat="1" ht="13.8" x14ac:dyDescent="0.3">
      <c r="A46" s="37">
        <v>45173</v>
      </c>
      <c r="B46" s="38" t="s">
        <v>106</v>
      </c>
      <c r="C46" s="39" t="s">
        <v>75</v>
      </c>
      <c r="D46" s="39" t="s">
        <v>158</v>
      </c>
      <c r="E46" s="39" t="s">
        <v>69</v>
      </c>
      <c r="F46" s="47" t="str">
        <f>VLOOKUP(E46,'Budget v Actual'!A:B,2,FALSE)</f>
        <v>Clerk's Salary</v>
      </c>
      <c r="G46" s="41">
        <v>229.31</v>
      </c>
      <c r="H46" s="41"/>
      <c r="I46" s="42"/>
      <c r="K46" s="43"/>
      <c r="L46" s="39" t="s">
        <v>61</v>
      </c>
    </row>
    <row r="47" spans="1:12" s="39" customFormat="1" ht="13.8" x14ac:dyDescent="0.3">
      <c r="A47" s="37">
        <v>45173</v>
      </c>
      <c r="B47" s="38" t="s">
        <v>106</v>
      </c>
      <c r="C47" s="39" t="s">
        <v>70</v>
      </c>
      <c r="D47" s="39" t="s">
        <v>94</v>
      </c>
      <c r="E47" s="39" t="s">
        <v>69</v>
      </c>
      <c r="F47" s="47" t="str">
        <f>VLOOKUP(E47,'Budget v Actual'!A:B,2,FALSE)</f>
        <v>Clerk's Salary</v>
      </c>
      <c r="G47" s="41">
        <v>57.2</v>
      </c>
      <c r="H47" s="41"/>
      <c r="I47" s="42"/>
      <c r="K47" s="43"/>
      <c r="L47" s="39" t="s">
        <v>61</v>
      </c>
    </row>
    <row r="48" spans="1:12" s="39" customFormat="1" ht="13.8" x14ac:dyDescent="0.3">
      <c r="A48" s="37">
        <v>45173</v>
      </c>
      <c r="B48" s="38" t="s">
        <v>106</v>
      </c>
      <c r="C48" s="39" t="s">
        <v>75</v>
      </c>
      <c r="D48" s="39" t="s">
        <v>128</v>
      </c>
      <c r="E48" s="39" t="s">
        <v>67</v>
      </c>
      <c r="F48" s="47" t="str">
        <f>VLOOKUP(E48,'[2]Budget v Actual'!A:B,2,FALSE)</f>
        <v>Printing, Stationery, Postage</v>
      </c>
      <c r="G48" s="41">
        <v>31.99</v>
      </c>
      <c r="H48" s="41"/>
      <c r="I48" s="42"/>
      <c r="K48" s="43"/>
      <c r="L48" s="39" t="s">
        <v>61</v>
      </c>
    </row>
    <row r="49" spans="1:12" s="39" customFormat="1" ht="13.8" x14ac:dyDescent="0.3">
      <c r="A49" s="37">
        <v>45173</v>
      </c>
      <c r="B49" s="38" t="s">
        <v>106</v>
      </c>
      <c r="C49" s="39" t="s">
        <v>118</v>
      </c>
      <c r="D49" s="39" t="s">
        <v>157</v>
      </c>
      <c r="E49" s="39" t="s">
        <v>67</v>
      </c>
      <c r="F49" s="47" t="s">
        <v>24</v>
      </c>
      <c r="G49" s="41">
        <v>23.65</v>
      </c>
      <c r="H49" s="41"/>
      <c r="I49" s="42"/>
      <c r="K49" s="43"/>
    </row>
    <row r="50" spans="1:12" s="39" customFormat="1" ht="13.8" x14ac:dyDescent="0.3">
      <c r="A50" s="37">
        <v>45182</v>
      </c>
      <c r="B50" s="38" t="s">
        <v>106</v>
      </c>
      <c r="C50" s="39" t="s">
        <v>150</v>
      </c>
      <c r="D50" s="39" t="s">
        <v>156</v>
      </c>
      <c r="E50" s="39" t="s">
        <v>103</v>
      </c>
      <c r="F50" s="47" t="s">
        <v>155</v>
      </c>
      <c r="G50" s="41">
        <v>750</v>
      </c>
      <c r="H50" s="41"/>
      <c r="I50" s="42"/>
      <c r="K50" s="43"/>
      <c r="L50" s="39" t="s">
        <v>61</v>
      </c>
    </row>
    <row r="51" spans="1:12" s="39" customFormat="1" ht="13.8" x14ac:dyDescent="0.3">
      <c r="A51" s="37">
        <v>45182</v>
      </c>
      <c r="B51" s="38" t="s">
        <v>106</v>
      </c>
      <c r="C51" s="39" t="s">
        <v>126</v>
      </c>
      <c r="D51" s="39" t="s">
        <v>127</v>
      </c>
      <c r="E51" s="39" t="s">
        <v>99</v>
      </c>
      <c r="F51" s="47" t="s">
        <v>49</v>
      </c>
      <c r="G51" s="41">
        <v>378</v>
      </c>
      <c r="H51" s="41"/>
      <c r="I51" s="42"/>
      <c r="K51" s="43"/>
    </row>
    <row r="52" spans="1:12" s="39" customFormat="1" ht="13.8" x14ac:dyDescent="0.3">
      <c r="A52" s="37">
        <v>45182</v>
      </c>
      <c r="B52" s="38" t="s">
        <v>106</v>
      </c>
      <c r="C52" s="39" t="s">
        <v>154</v>
      </c>
      <c r="D52" s="39" t="s">
        <v>153</v>
      </c>
      <c r="E52" s="39" t="s">
        <v>91</v>
      </c>
      <c r="F52" s="47" t="s">
        <v>85</v>
      </c>
      <c r="G52" s="41">
        <v>120</v>
      </c>
      <c r="H52" s="41"/>
      <c r="I52" s="42"/>
      <c r="K52" s="43"/>
    </row>
    <row r="53" spans="1:12" s="39" customFormat="1" ht="13.8" x14ac:dyDescent="0.3">
      <c r="A53" s="37">
        <v>45182</v>
      </c>
      <c r="B53" s="38" t="s">
        <v>106</v>
      </c>
      <c r="C53" s="39" t="s">
        <v>75</v>
      </c>
      <c r="D53" s="39" t="s">
        <v>148</v>
      </c>
      <c r="E53" s="39" t="s">
        <v>67</v>
      </c>
      <c r="F53" s="47" t="str">
        <f>VLOOKUP(E53,'[2]Budget v Actual'!A:B,2,FALSE)</f>
        <v>Printing, Stationery, Postage</v>
      </c>
      <c r="G53" s="41">
        <v>26.47</v>
      </c>
      <c r="H53" s="41"/>
      <c r="I53" s="42"/>
      <c r="K53" s="43"/>
    </row>
    <row r="54" spans="1:12" s="39" customFormat="1" ht="13.8" x14ac:dyDescent="0.3">
      <c r="A54" s="37">
        <v>45184</v>
      </c>
      <c r="B54" s="38" t="s">
        <v>116</v>
      </c>
      <c r="C54" s="39" t="s">
        <v>152</v>
      </c>
      <c r="D54" s="39" t="s">
        <v>107</v>
      </c>
      <c r="E54" s="39" t="s">
        <v>92</v>
      </c>
      <c r="F54" s="47" t="str">
        <f>VLOOKUP(E54,'[3]Budget v Actual'!A:B,2,FALSE)</f>
        <v>Subscriptions &amp; Membership</v>
      </c>
      <c r="G54" s="41">
        <v>35</v>
      </c>
      <c r="H54" s="41"/>
      <c r="I54" s="42"/>
      <c r="K54" s="43"/>
    </row>
    <row r="55" spans="1:12" s="39" customFormat="1" ht="13.8" x14ac:dyDescent="0.3">
      <c r="A55" s="37">
        <v>45188</v>
      </c>
      <c r="B55" s="38" t="s">
        <v>95</v>
      </c>
      <c r="C55" s="39" t="s">
        <v>96</v>
      </c>
      <c r="D55" s="39" t="s">
        <v>108</v>
      </c>
      <c r="E55" s="39" t="s">
        <v>98</v>
      </c>
      <c r="F55" s="47" t="s">
        <v>80</v>
      </c>
      <c r="G55" s="41">
        <v>7.5</v>
      </c>
      <c r="H55" s="41"/>
      <c r="I55" s="42"/>
      <c r="K55" s="43"/>
    </row>
    <row r="56" spans="1:12" s="39" customFormat="1" ht="13.8" x14ac:dyDescent="0.3">
      <c r="A56" s="37">
        <v>45189</v>
      </c>
      <c r="B56" s="38" t="s">
        <v>106</v>
      </c>
      <c r="C56" s="39" t="s">
        <v>150</v>
      </c>
      <c r="D56" s="39" t="s">
        <v>151</v>
      </c>
      <c r="E56" s="39" t="s">
        <v>103</v>
      </c>
      <c r="F56" s="47" t="s">
        <v>155</v>
      </c>
      <c r="G56" s="41">
        <v>895</v>
      </c>
      <c r="H56" s="41"/>
      <c r="I56" s="42"/>
      <c r="K56" s="43"/>
    </row>
    <row r="57" spans="1:12" s="39" customFormat="1" ht="13.8" x14ac:dyDescent="0.3">
      <c r="A57" s="37">
        <v>45201</v>
      </c>
      <c r="B57" s="38" t="s">
        <v>106</v>
      </c>
      <c r="C57" s="39" t="s">
        <v>126</v>
      </c>
      <c r="D57" s="39" t="s">
        <v>127</v>
      </c>
      <c r="E57" s="39" t="s">
        <v>99</v>
      </c>
      <c r="F57" s="47" t="s">
        <v>49</v>
      </c>
      <c r="G57" s="41">
        <v>378</v>
      </c>
      <c r="H57" s="41"/>
      <c r="I57" s="42"/>
      <c r="K57" s="43"/>
    </row>
    <row r="58" spans="1:12" s="39" customFormat="1" ht="13.8" x14ac:dyDescent="0.3">
      <c r="A58" s="37">
        <v>45201</v>
      </c>
      <c r="B58" s="38" t="s">
        <v>106</v>
      </c>
      <c r="C58" s="39" t="s">
        <v>75</v>
      </c>
      <c r="D58" s="39" t="s">
        <v>149</v>
      </c>
      <c r="E58" s="39" t="s">
        <v>69</v>
      </c>
      <c r="F58" s="40" t="s">
        <v>80</v>
      </c>
      <c r="G58" s="41">
        <v>229.31</v>
      </c>
      <c r="H58" s="41"/>
      <c r="I58" s="42"/>
      <c r="K58" s="43"/>
    </row>
    <row r="59" spans="1:12" s="39" customFormat="1" ht="13.8" x14ac:dyDescent="0.3">
      <c r="A59" s="37">
        <v>45201</v>
      </c>
      <c r="B59" s="38" t="s">
        <v>106</v>
      </c>
      <c r="C59" s="39" t="s">
        <v>70</v>
      </c>
      <c r="D59" s="39" t="s">
        <v>94</v>
      </c>
      <c r="E59" s="39" t="s">
        <v>69</v>
      </c>
      <c r="F59" s="40" t="str">
        <f>VLOOKUP(E59,'[3]Budget v Actual'!A:B,2,FALSE)</f>
        <v>Clerk's Salary</v>
      </c>
      <c r="G59" s="41">
        <v>57.2</v>
      </c>
      <c r="H59" s="41"/>
      <c r="I59" s="42"/>
      <c r="K59" s="43"/>
    </row>
    <row r="60" spans="1:12" s="39" customFormat="1" ht="13.8" x14ac:dyDescent="0.3">
      <c r="A60" s="37">
        <v>45201</v>
      </c>
      <c r="B60" s="38" t="s">
        <v>106</v>
      </c>
      <c r="C60" s="39" t="s">
        <v>75</v>
      </c>
      <c r="D60" s="39" t="s">
        <v>128</v>
      </c>
      <c r="E60" s="39" t="s">
        <v>67</v>
      </c>
      <c r="F60" s="40" t="str">
        <f>VLOOKUP(E60,'[3]Budget v Actual'!A:B,2,FALSE)</f>
        <v>Printing, Stationery, Postage</v>
      </c>
      <c r="G60" s="41">
        <v>41.89</v>
      </c>
      <c r="H60" s="41"/>
      <c r="I60" s="42"/>
      <c r="K60" s="43"/>
    </row>
    <row r="61" spans="1:12" s="39" customFormat="1" ht="13.8" x14ac:dyDescent="0.3">
      <c r="A61" s="37">
        <v>45201</v>
      </c>
      <c r="B61" s="38" t="s">
        <v>106</v>
      </c>
      <c r="C61" s="39" t="s">
        <v>75</v>
      </c>
      <c r="D61" s="39" t="s">
        <v>148</v>
      </c>
      <c r="E61" s="39" t="s">
        <v>67</v>
      </c>
      <c r="F61" s="40" t="str">
        <f>VLOOKUP(E61,'[3]Budget v Actual'!A:B,2,FALSE)</f>
        <v>Printing, Stationery, Postage</v>
      </c>
      <c r="G61" s="41">
        <v>7.65</v>
      </c>
      <c r="H61" s="41"/>
      <c r="I61" s="42"/>
      <c r="K61" s="43"/>
    </row>
    <row r="62" spans="1:12" s="39" customFormat="1" ht="13.8" x14ac:dyDescent="0.3">
      <c r="A62" s="37">
        <v>45204</v>
      </c>
      <c r="B62" s="38" t="s">
        <v>116</v>
      </c>
      <c r="C62" s="39" t="s">
        <v>115</v>
      </c>
      <c r="D62" s="39" t="s">
        <v>100</v>
      </c>
      <c r="E62" s="39" t="s">
        <v>114</v>
      </c>
      <c r="F62" s="40" t="s">
        <v>100</v>
      </c>
      <c r="G62" s="41">
        <v>7.81</v>
      </c>
      <c r="H62" s="41"/>
      <c r="I62" s="42"/>
      <c r="K62" s="43"/>
    </row>
    <row r="63" spans="1:12" s="39" customFormat="1" ht="13.8" x14ac:dyDescent="0.3">
      <c r="A63" s="37">
        <v>45217</v>
      </c>
      <c r="B63" s="38" t="s">
        <v>106</v>
      </c>
      <c r="C63" s="39" t="s">
        <v>162</v>
      </c>
      <c r="D63" s="39" t="s">
        <v>161</v>
      </c>
      <c r="E63" s="39" t="s">
        <v>91</v>
      </c>
      <c r="F63" s="40" t="s">
        <v>100</v>
      </c>
      <c r="G63" s="41">
        <v>28.98</v>
      </c>
      <c r="H63" s="41"/>
      <c r="I63" s="42"/>
      <c r="K63" s="43"/>
    </row>
    <row r="64" spans="1:12" s="39" customFormat="1" ht="13.8" x14ac:dyDescent="0.3">
      <c r="A64" s="37">
        <v>45219</v>
      </c>
      <c r="B64" s="38" t="s">
        <v>95</v>
      </c>
      <c r="C64" s="39" t="s">
        <v>96</v>
      </c>
      <c r="D64" s="39" t="s">
        <v>108</v>
      </c>
      <c r="E64" s="39" t="s">
        <v>98</v>
      </c>
      <c r="F64" s="40" t="s">
        <v>85</v>
      </c>
      <c r="G64" s="41">
        <v>7.5</v>
      </c>
      <c r="H64" s="41"/>
      <c r="I64" s="42"/>
      <c r="K64" s="43"/>
    </row>
    <row r="65" spans="1:11" s="39" customFormat="1" ht="13.8" x14ac:dyDescent="0.3">
      <c r="A65" s="37">
        <v>45232</v>
      </c>
      <c r="B65" s="38" t="s">
        <v>116</v>
      </c>
      <c r="C65" s="39" t="s">
        <v>115</v>
      </c>
      <c r="D65" s="39" t="s">
        <v>100</v>
      </c>
      <c r="E65" s="39" t="s">
        <v>114</v>
      </c>
      <c r="F65" s="40" t="s">
        <v>100</v>
      </c>
      <c r="G65" s="41">
        <v>7.56</v>
      </c>
      <c r="H65" s="41"/>
      <c r="I65" s="42"/>
      <c r="K65" s="43"/>
    </row>
    <row r="66" spans="1:11" s="39" customFormat="1" ht="13.8" x14ac:dyDescent="0.3">
      <c r="A66" s="37"/>
      <c r="B66" s="38"/>
      <c r="F66" s="40" t="e">
        <f>VLOOKUP(E66,'[3]Budget v Actual'!A:B,2,FALSE)</f>
        <v>#N/A</v>
      </c>
      <c r="G66" s="41"/>
      <c r="H66" s="41"/>
      <c r="I66" s="42"/>
      <c r="K66" s="43"/>
    </row>
    <row r="67" spans="1:11" s="39" customFormat="1" ht="13.8" x14ac:dyDescent="0.3">
      <c r="A67" s="37"/>
      <c r="B67" s="38"/>
      <c r="F67" s="40" t="e">
        <f>VLOOKUP(E67,'[3]Budget v Actual'!A:B,2,FALSE)</f>
        <v>#N/A</v>
      </c>
      <c r="G67" s="41"/>
      <c r="H67" s="41"/>
      <c r="I67" s="42"/>
      <c r="K67" s="43"/>
    </row>
    <row r="68" spans="1:11" s="39" customFormat="1" ht="13.8" x14ac:dyDescent="0.3">
      <c r="A68" s="37"/>
      <c r="B68" s="38"/>
      <c r="F68" s="40" t="e">
        <f>VLOOKUP(E68,'[3]Budget v Actual'!A:B,2,FALSE)</f>
        <v>#N/A</v>
      </c>
      <c r="G68" s="41"/>
      <c r="H68" s="41"/>
      <c r="I68" s="42"/>
      <c r="K68" s="43"/>
    </row>
    <row r="69" spans="1:11" s="39" customFormat="1" ht="13.8" x14ac:dyDescent="0.3">
      <c r="A69" s="37"/>
      <c r="B69" s="38"/>
      <c r="F69" s="40" t="s">
        <v>97</v>
      </c>
      <c r="G69" s="41"/>
      <c r="H69" s="46"/>
      <c r="I69" s="42"/>
      <c r="K69" s="43"/>
    </row>
    <row r="70" spans="1:11" s="39" customFormat="1" ht="13.8" x14ac:dyDescent="0.3">
      <c r="A70" s="37"/>
      <c r="B70" s="38"/>
      <c r="F70" s="40" t="e">
        <f>VLOOKUP(E70,'[3]Budget v Actual'!A:B,2,FALSE)</f>
        <v>#N/A</v>
      </c>
      <c r="G70" s="41"/>
      <c r="H70" s="41"/>
      <c r="I70" s="42"/>
      <c r="K70" s="43"/>
    </row>
    <row r="71" spans="1:11" s="39" customFormat="1" ht="13.8" x14ac:dyDescent="0.3">
      <c r="A71" s="37"/>
      <c r="B71" s="38"/>
      <c r="F71" s="40" t="e">
        <f>VLOOKUP(E71,'[3]Budget v Actual'!A:B,2,FALSE)</f>
        <v>#N/A</v>
      </c>
      <c r="G71" s="41"/>
      <c r="H71" s="41"/>
      <c r="I71" s="42"/>
      <c r="K71" s="43"/>
    </row>
    <row r="72" spans="1:11" s="39" customFormat="1" ht="13.8" x14ac:dyDescent="0.3">
      <c r="A72" s="37"/>
      <c r="B72" s="38"/>
      <c r="F72" s="40" t="s">
        <v>100</v>
      </c>
      <c r="G72" s="41"/>
      <c r="H72" s="41"/>
      <c r="I72" s="42"/>
      <c r="K72" s="43"/>
    </row>
    <row r="73" spans="1:11" s="39" customFormat="1" ht="13.8" x14ac:dyDescent="0.3">
      <c r="A73" s="37"/>
      <c r="B73" s="38"/>
      <c r="F73" s="40" t="e">
        <f>VLOOKUP(E73,'[3]Budget v Actual'!A:B,2,FALSE)</f>
        <v>#N/A</v>
      </c>
      <c r="G73" s="41"/>
      <c r="H73" s="41"/>
      <c r="I73" s="42"/>
      <c r="K73" s="43"/>
    </row>
    <row r="74" spans="1:11" s="39" customFormat="1" ht="13.8" x14ac:dyDescent="0.3">
      <c r="A74" s="37"/>
      <c r="B74" s="38"/>
      <c r="F74" s="40" t="e">
        <f>VLOOKUP(E74,'[3]Budget v Actual'!A:B,2,FALSE)</f>
        <v>#N/A</v>
      </c>
      <c r="G74" s="41"/>
      <c r="H74" s="41"/>
      <c r="I74" s="42"/>
      <c r="K74" s="43"/>
    </row>
    <row r="75" spans="1:11" s="39" customFormat="1" ht="13.8" x14ac:dyDescent="0.3">
      <c r="A75" s="37"/>
      <c r="B75" s="38"/>
      <c r="F75" s="40" t="e">
        <f>VLOOKUP(E75,'[3]Budget v Actual'!A:B,2,FALSE)</f>
        <v>#N/A</v>
      </c>
      <c r="G75" s="41"/>
      <c r="H75" s="41"/>
      <c r="I75" s="42"/>
      <c r="K75" s="43"/>
    </row>
    <row r="76" spans="1:11" s="39" customFormat="1" ht="13.8" x14ac:dyDescent="0.3">
      <c r="A76" s="37"/>
      <c r="B76" s="38"/>
      <c r="F76" s="40" t="e">
        <f>VLOOKUP(E76,'[3]Budget v Actual'!A:B,2,FALSE)</f>
        <v>#N/A</v>
      </c>
      <c r="G76" s="41"/>
      <c r="H76" s="41"/>
      <c r="I76" s="42"/>
      <c r="K76" s="43"/>
    </row>
    <row r="77" spans="1:11" s="39" customFormat="1" ht="13.8" x14ac:dyDescent="0.3">
      <c r="A77" s="37"/>
      <c r="B77" s="38"/>
      <c r="F77" s="40" t="s">
        <v>80</v>
      </c>
      <c r="G77" s="41"/>
      <c r="H77" s="41"/>
      <c r="I77" s="42"/>
      <c r="K77" s="43"/>
    </row>
    <row r="78" spans="1:11" s="39" customFormat="1" ht="13.8" x14ac:dyDescent="0.3">
      <c r="A78" s="37"/>
      <c r="B78" s="38"/>
      <c r="F78" s="40" t="e">
        <f>VLOOKUP(E78,'[3]Budget v Actual'!A:B,2,FALSE)</f>
        <v>#N/A</v>
      </c>
      <c r="G78" s="41"/>
      <c r="H78" s="41"/>
      <c r="I78" s="42"/>
      <c r="K78" s="43"/>
    </row>
    <row r="79" spans="1:11" s="39" customFormat="1" ht="13.8" x14ac:dyDescent="0.3">
      <c r="A79" s="37"/>
      <c r="B79" s="38"/>
      <c r="F79" s="40" t="e">
        <f>VLOOKUP(E79,'[3]Budget v Actual'!A:B,2,FALSE)</f>
        <v>#N/A</v>
      </c>
      <c r="G79" s="41"/>
      <c r="H79" s="41"/>
      <c r="I79" s="42"/>
      <c r="K79" s="43"/>
    </row>
    <row r="80" spans="1:11" s="39" customFormat="1" ht="13.8" x14ac:dyDescent="0.3">
      <c r="A80" s="37"/>
      <c r="B80" s="38"/>
      <c r="F80" s="40" t="e">
        <f>VLOOKUP(E80,'[3]Budget v Actual'!A:B,2,FALSE)</f>
        <v>#N/A</v>
      </c>
      <c r="G80" s="41"/>
      <c r="H80" s="41"/>
      <c r="I80" s="42"/>
      <c r="K80" s="43"/>
    </row>
    <row r="81" spans="1:11" s="39" customFormat="1" ht="13.8" x14ac:dyDescent="0.3">
      <c r="A81" s="37"/>
      <c r="B81" s="38"/>
      <c r="F81" s="40" t="e">
        <f>VLOOKUP(E81,'[3]Budget v Actual'!A:B,2,FALSE)</f>
        <v>#N/A</v>
      </c>
      <c r="G81" s="41"/>
      <c r="H81" s="41"/>
      <c r="I81" s="42"/>
      <c r="K81" s="43"/>
    </row>
    <row r="82" spans="1:11" s="39" customFormat="1" ht="13.8" x14ac:dyDescent="0.3">
      <c r="A82" s="37"/>
      <c r="B82" s="38"/>
      <c r="F82" s="40" t="s">
        <v>119</v>
      </c>
      <c r="G82" s="41"/>
      <c r="H82" s="41"/>
      <c r="I82" s="42"/>
      <c r="K82" s="43"/>
    </row>
    <row r="83" spans="1:11" s="39" customFormat="1" ht="13.8" x14ac:dyDescent="0.3">
      <c r="A83" s="37"/>
      <c r="B83" s="38"/>
      <c r="F83" s="40" t="s">
        <v>104</v>
      </c>
      <c r="G83" s="41"/>
      <c r="H83" s="41"/>
      <c r="I83" s="42"/>
      <c r="K83" s="43"/>
    </row>
    <row r="84" spans="1:11" s="39" customFormat="1" ht="13.8" x14ac:dyDescent="0.3">
      <c r="A84" s="37"/>
      <c r="B84" s="38"/>
      <c r="F84" s="40" t="e">
        <f>VLOOKUP(E84,'[3]Budget v Actual'!A:B,2,FALSE)</f>
        <v>#N/A</v>
      </c>
      <c r="G84" s="41"/>
      <c r="H84" s="41"/>
      <c r="I84" s="42"/>
      <c r="K84" s="43"/>
    </row>
    <row r="85" spans="1:11" s="39" customFormat="1" ht="13.8" x14ac:dyDescent="0.3">
      <c r="A85" s="37"/>
      <c r="B85" s="38"/>
      <c r="F85" s="40" t="s">
        <v>80</v>
      </c>
      <c r="G85" s="41"/>
      <c r="H85" s="68"/>
      <c r="I85" s="42"/>
      <c r="K85" s="43"/>
    </row>
    <row r="86" spans="1:11" s="39" customFormat="1" ht="15" customHeight="1" x14ac:dyDescent="0.3">
      <c r="A86" s="37"/>
      <c r="B86" s="38"/>
      <c r="F86" s="40" t="e">
        <f>VLOOKUP(E86,'[3]Budget v Actual'!A:B,2,FALSE)</f>
        <v>#N/A</v>
      </c>
      <c r="G86" s="41"/>
      <c r="H86" s="41"/>
      <c r="I86" s="42"/>
      <c r="K86" s="43"/>
    </row>
    <row r="87" spans="1:11" s="39" customFormat="1" ht="13.8" x14ac:dyDescent="0.3">
      <c r="A87" s="37"/>
      <c r="B87" s="38"/>
      <c r="F87" s="40" t="s">
        <v>119</v>
      </c>
      <c r="G87" s="41"/>
      <c r="H87" s="41"/>
      <c r="I87" s="42"/>
      <c r="K87" s="43"/>
    </row>
    <row r="88" spans="1:11" s="39" customFormat="1" ht="13.8" x14ac:dyDescent="0.3">
      <c r="A88" s="37"/>
      <c r="B88" s="38"/>
      <c r="F88" s="40" t="e">
        <f>VLOOKUP(E88,'[3]Budget v Actual'!A:B,2,FALSE)</f>
        <v>#N/A</v>
      </c>
      <c r="G88" s="41"/>
      <c r="H88" s="41"/>
      <c r="I88" s="42"/>
      <c r="K88" s="43"/>
    </row>
    <row r="89" spans="1:11" s="39" customFormat="1" ht="13.8" x14ac:dyDescent="0.3">
      <c r="A89" s="37"/>
      <c r="B89" s="38"/>
      <c r="F89" s="40" t="e">
        <f>VLOOKUP(E89,'[3]Budget v Actual'!A:B,2,FALSE)</f>
        <v>#N/A</v>
      </c>
      <c r="G89" s="41"/>
      <c r="H89" s="41"/>
      <c r="I89" s="42"/>
      <c r="K89" s="43"/>
    </row>
    <row r="90" spans="1:11" s="39" customFormat="1" ht="13.8" x14ac:dyDescent="0.3">
      <c r="A90" s="37"/>
      <c r="B90" s="38"/>
      <c r="F90" s="40" t="e">
        <f>VLOOKUP(E90,'[3]Budget v Actual'!A:B,2,FALSE)</f>
        <v>#N/A</v>
      </c>
      <c r="G90" s="41"/>
      <c r="H90" s="41"/>
      <c r="I90" s="42"/>
      <c r="K90" s="43"/>
    </row>
    <row r="91" spans="1:11" s="39" customFormat="1" ht="13.8" x14ac:dyDescent="0.3">
      <c r="A91" s="37"/>
      <c r="B91" s="38"/>
      <c r="F91" s="40" t="s">
        <v>80</v>
      </c>
      <c r="G91" s="41"/>
      <c r="H91" s="41"/>
      <c r="I91" s="42"/>
      <c r="K91" s="43"/>
    </row>
    <row r="92" spans="1:11" s="39" customFormat="1" ht="13.8" x14ac:dyDescent="0.3">
      <c r="A92" s="37"/>
      <c r="B92" s="38"/>
      <c r="F92" s="40" t="e">
        <f>VLOOKUP(E92,'[3]Budget v Actual'!A:B,2,FALSE)</f>
        <v>#N/A</v>
      </c>
      <c r="G92" s="41"/>
      <c r="H92" s="41"/>
      <c r="I92" s="42"/>
      <c r="K92" s="43"/>
    </row>
    <row r="93" spans="1:11" s="39" customFormat="1" ht="13.8" x14ac:dyDescent="0.3">
      <c r="A93" s="37"/>
      <c r="B93" s="38"/>
      <c r="F93" s="40" t="e">
        <f>VLOOKUP(E93,'[3]Budget v Actual'!A:B,2,FALSE)</f>
        <v>#N/A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e">
        <f>VLOOKUP(E94,'[3]Budget v Actual'!A:B,2,FALSE)</f>
        <v>#N/A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VLOOKUP(E95,'[3]Budget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s">
        <v>24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119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e">
        <f>VLOOKUP(E98,'[3]Budget v Actual'!A:B,2,FALSE)</f>
        <v>#N/A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119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e">
        <f>VLOOKUP(E100,'[3]Budget v Actual'!A:B,2,FALSE)</f>
        <v>#N/A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e">
        <f>VLOOKUP(E101,'[3]Budget v Actual'!A:B,2,FALSE)</f>
        <v>#N/A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s">
        <v>97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s">
        <v>24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VLOOKUP(E104,'[3]Budget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s">
        <v>80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VLOOKUP(E106,'[3]Budget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VLOOKUP(E107,'[3]Budget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VLOOKUP(E108,'[3]Budget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VLOOKUP(E109,'[3]Budget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VLOOKUP(E110,'[3]Budget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VLOOKUP(E111,'[3]Budget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VLOOKUP(E112,'[3]Budget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VLOOKUP(E113,'[3]Budget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VLOOKUP(E114,'[3]Budget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VLOOKUP(E115,'[3]Budget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VLOOKUP(E116,'[3]Budget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VLOOKUP(E117,'[3]Budget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VLOOKUP(E118,'[3]Budget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 t="e">
        <f>VLOOKUP(E119,'[3]Budget v Actual'!A:B,2,FALSE)</f>
        <v>#N/A</v>
      </c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 t="e">
        <f>VLOOKUP(E120,'[3]Budget v Actual'!A:B,2,FALSE)</f>
        <v>#N/A</v>
      </c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s="39" customFormat="1" ht="13.8" x14ac:dyDescent="0.3">
      <c r="A128" s="37"/>
      <c r="B128" s="38"/>
      <c r="F128" s="40"/>
      <c r="G128" s="41"/>
      <c r="H128" s="41"/>
      <c r="I128" s="42"/>
      <c r="K128" s="43"/>
    </row>
    <row r="129" spans="1:11" s="39" customFormat="1" ht="13.8" x14ac:dyDescent="0.3">
      <c r="A129" s="37"/>
      <c r="B129" s="38"/>
      <c r="F129" s="40"/>
      <c r="G129" s="41"/>
      <c r="H129" s="41"/>
      <c r="I129" s="42"/>
      <c r="K129" s="43"/>
    </row>
    <row r="130" spans="1:11" ht="13.8" x14ac:dyDescent="0.3">
      <c r="A130" s="37"/>
      <c r="B130" s="38"/>
      <c r="C130" s="39"/>
      <c r="D130" s="39"/>
      <c r="E130" s="39"/>
      <c r="F130" s="40"/>
      <c r="G130" s="41"/>
    </row>
  </sheetData>
  <autoFilter ref="A1:L57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0"/>
  <sheetViews>
    <sheetView zoomScale="110" zoomScaleNormal="110" workbookViewId="0">
      <pane ySplit="1" topLeftCell="A2" activePane="bottomLeft" state="frozen"/>
      <selection activeCell="B1" sqref="B1"/>
      <selection pane="bottomLeft" activeCell="G6" sqref="G6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  <c r="M1" s="1" t="s">
        <v>63</v>
      </c>
    </row>
    <row r="2" spans="1:13" s="1" customFormat="1" ht="11.4" x14ac:dyDescent="0.2">
      <c r="A2" s="32" t="s">
        <v>43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8" customHeight="1" x14ac:dyDescent="0.2">
      <c r="A3" s="2">
        <v>45028</v>
      </c>
      <c r="B3" s="27"/>
      <c r="C3" s="4" t="s">
        <v>102</v>
      </c>
      <c r="D3" s="4" t="s">
        <v>109</v>
      </c>
      <c r="E3" s="4" t="s">
        <v>93</v>
      </c>
      <c r="F3" s="8" t="str">
        <f>VLOOKUP(E3,'Budget v Actual'!A:B,2,FALSE)</f>
        <v>Precept</v>
      </c>
      <c r="G3" s="15">
        <v>7901.5</v>
      </c>
      <c r="H3" s="15"/>
      <c r="I3" s="15">
        <v>7901.5</v>
      </c>
      <c r="J3" s="8"/>
      <c r="K3" s="23"/>
      <c r="M3" s="1" t="s">
        <v>61</v>
      </c>
    </row>
    <row r="4" spans="1:13" s="1" customFormat="1" ht="12" customHeight="1" x14ac:dyDescent="0.2">
      <c r="A4" s="2">
        <v>45048</v>
      </c>
      <c r="B4" s="13"/>
      <c r="C4" s="3" t="s">
        <v>102</v>
      </c>
      <c r="D4" s="8" t="s">
        <v>124</v>
      </c>
      <c r="E4" s="8" t="s">
        <v>101</v>
      </c>
      <c r="F4" s="8" t="str">
        <f>VLOOKUP(E4,'Budget v Actual'!A:B,2,FALSE)</f>
        <v>Grants/Rebates</v>
      </c>
      <c r="G4" s="15">
        <v>500</v>
      </c>
      <c r="H4" s="15"/>
      <c r="I4" s="15">
        <v>500</v>
      </c>
      <c r="J4" s="8"/>
      <c r="K4" s="23"/>
      <c r="M4" s="1" t="s">
        <v>61</v>
      </c>
    </row>
    <row r="5" spans="1:13" s="1" customFormat="1" ht="12" customHeight="1" x14ac:dyDescent="0.2">
      <c r="A5" s="2">
        <v>45050</v>
      </c>
      <c r="B5" s="13"/>
      <c r="C5" s="3" t="s">
        <v>167</v>
      </c>
      <c r="D5" s="8" t="s">
        <v>127</v>
      </c>
      <c r="E5" s="8" t="s">
        <v>101</v>
      </c>
      <c r="F5" s="8" t="s">
        <v>110</v>
      </c>
      <c r="G5" s="15">
        <v>679.1</v>
      </c>
      <c r="H5" s="15"/>
      <c r="I5" s="15"/>
      <c r="J5" s="8"/>
      <c r="K5" s="23"/>
    </row>
    <row r="6" spans="1:13" s="1" customFormat="1" ht="11.4" x14ac:dyDescent="0.2">
      <c r="A6" s="2">
        <v>45065</v>
      </c>
      <c r="B6" s="13"/>
      <c r="C6" s="3" t="s">
        <v>70</v>
      </c>
      <c r="D6" s="8" t="s">
        <v>131</v>
      </c>
      <c r="E6" s="8" t="s">
        <v>132</v>
      </c>
      <c r="F6" s="8" t="str">
        <f>VLOOKUP(E6,'Budget v Actual'!A:B,2,FALSE)</f>
        <v>VAT Recovered</v>
      </c>
      <c r="G6" s="15">
        <v>799.27</v>
      </c>
      <c r="H6" s="15"/>
      <c r="I6" s="15"/>
      <c r="J6" s="8"/>
      <c r="K6" s="23"/>
      <c r="M6" s="1" t="s">
        <v>61</v>
      </c>
    </row>
    <row r="7" spans="1:13" s="1" customFormat="1" ht="11.4" x14ac:dyDescent="0.2">
      <c r="A7" s="2">
        <v>45182</v>
      </c>
      <c r="B7" s="27"/>
      <c r="C7" s="4" t="s">
        <v>102</v>
      </c>
      <c r="D7" s="4" t="s">
        <v>159</v>
      </c>
      <c r="E7" s="4" t="s">
        <v>93</v>
      </c>
      <c r="F7" s="8" t="str">
        <f>VLOOKUP(E7,'Budget v Actual'!A:B,2,FALSE)</f>
        <v>Precept</v>
      </c>
      <c r="G7" s="15">
        <v>7901.5</v>
      </c>
      <c r="H7" s="16"/>
      <c r="I7" s="15"/>
      <c r="K7" s="23"/>
      <c r="M7" s="1" t="s">
        <v>61</v>
      </c>
    </row>
    <row r="8" spans="1:13" s="1" customFormat="1" ht="12.6" customHeight="1" x14ac:dyDescent="0.2">
      <c r="A8" s="2">
        <v>45184</v>
      </c>
      <c r="B8" s="27"/>
      <c r="C8" s="4" t="s">
        <v>160</v>
      </c>
      <c r="D8" s="4" t="s">
        <v>151</v>
      </c>
      <c r="E8" s="4" t="s">
        <v>101</v>
      </c>
      <c r="F8" s="8" t="str">
        <f>VLOOKUP(E8,'Budget v Actual'!A:B,2,FALSE)</f>
        <v>Grants/Rebates</v>
      </c>
      <c r="G8" s="15">
        <v>895</v>
      </c>
      <c r="H8" s="16"/>
      <c r="I8" s="15"/>
      <c r="K8" s="23"/>
      <c r="M8" s="1" t="s">
        <v>61</v>
      </c>
    </row>
    <row r="9" spans="1:13" s="1" customFormat="1" ht="11.4" x14ac:dyDescent="0.2">
      <c r="A9" s="2">
        <v>45211</v>
      </c>
      <c r="B9" s="27"/>
      <c r="C9" s="3" t="s">
        <v>163</v>
      </c>
      <c r="D9" s="3" t="s">
        <v>164</v>
      </c>
      <c r="E9" s="3" t="s">
        <v>101</v>
      </c>
      <c r="F9" s="8" t="str">
        <f>VLOOKUP(E9,'Budget v Actual'!A:B,2,FALSE)</f>
        <v>Grants/Rebates</v>
      </c>
      <c r="G9" s="1">
        <v>60</v>
      </c>
      <c r="H9" s="16"/>
      <c r="I9" s="15"/>
      <c r="K9" s="23"/>
      <c r="M9" s="1" t="s">
        <v>61</v>
      </c>
    </row>
    <row r="10" spans="1:13" s="1" customFormat="1" ht="10.8" customHeight="1" x14ac:dyDescent="0.2">
      <c r="A10" s="2">
        <v>45219</v>
      </c>
      <c r="B10" s="27"/>
      <c r="C10" s="3" t="s">
        <v>166</v>
      </c>
      <c r="D10" s="3" t="s">
        <v>165</v>
      </c>
      <c r="E10" s="4" t="s">
        <v>101</v>
      </c>
      <c r="F10" s="8" t="str">
        <f>VLOOKUP(E10,'Budget v Actual'!A:B,2,FALSE)</f>
        <v>Grants/Rebates</v>
      </c>
      <c r="G10" s="15">
        <v>10000</v>
      </c>
      <c r="H10" s="16"/>
      <c r="I10" s="15"/>
      <c r="K10" s="23"/>
      <c r="M10" s="1" t="s">
        <v>61</v>
      </c>
    </row>
    <row r="11" spans="1:13" s="1" customFormat="1" ht="10.199999999999999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customHeight="1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1.4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199999999999999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8" customHeight="1" x14ac:dyDescent="0.2">
      <c r="A15" s="2"/>
      <c r="B15" s="27"/>
      <c r="C15" s="4"/>
      <c r="D15" s="4"/>
      <c r="E15" s="4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0.8" customHeight="1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16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8" t="e">
        <f>VLOOKUP(E17,'Budget v Actual'!A:B,2,FALSE)</f>
        <v>#N/A</v>
      </c>
      <c r="G17" s="15"/>
      <c r="H17" s="44"/>
      <c r="I17" s="1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44"/>
      <c r="I18" s="15"/>
      <c r="J18" s="4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 t="e">
        <f>VLOOKUP(E22,'Budget v Actual'!A:B,2,FALSE)</f>
        <v>#N/A</v>
      </c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6"/>
      <c r="I34" s="15"/>
      <c r="K34" s="23"/>
    </row>
    <row r="35" spans="1:11" s="1" customFormat="1" ht="11.4" x14ac:dyDescent="0.2">
      <c r="A35" s="2"/>
      <c r="B35" s="27"/>
      <c r="C35" s="3"/>
      <c r="D35" s="3"/>
      <c r="E35" s="3"/>
      <c r="F35" s="4"/>
      <c r="G35" s="15"/>
      <c r="H35" s="18"/>
      <c r="I35" s="15"/>
      <c r="J35" s="10"/>
      <c r="K35" s="24"/>
    </row>
    <row r="36" spans="1:11" s="1" customFormat="1" ht="11.4" x14ac:dyDescent="0.2">
      <c r="A36" s="33"/>
      <c r="B36" s="29"/>
      <c r="F36" s="4"/>
      <c r="G36" s="18"/>
      <c r="H36" s="18"/>
      <c r="I36" s="15"/>
      <c r="K36" s="24"/>
    </row>
    <row r="37" spans="1:11" s="1" customFormat="1" ht="11.4" x14ac:dyDescent="0.2">
      <c r="A37" s="11" t="s">
        <v>65</v>
      </c>
      <c r="B37" s="13"/>
      <c r="C37" s="12"/>
      <c r="D37" s="12"/>
      <c r="E37" s="12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33"/>
      <c r="B41" s="13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E43" s="12"/>
      <c r="F43" s="4"/>
      <c r="G43" s="19"/>
      <c r="H43" s="18"/>
      <c r="I43" s="15"/>
      <c r="K43" s="24"/>
    </row>
    <row r="44" spans="1:11" s="1" customFormat="1" ht="11.4" x14ac:dyDescent="0.2">
      <c r="A44" s="11"/>
      <c r="B44" s="13"/>
      <c r="C44" s="12"/>
      <c r="D44" s="12"/>
      <c r="F44" s="4"/>
      <c r="G44" s="19"/>
      <c r="H44" s="18"/>
      <c r="I44" s="15"/>
      <c r="J44" s="13"/>
      <c r="K44" s="24"/>
    </row>
    <row r="45" spans="1:11" s="1" customFormat="1" ht="11.4" x14ac:dyDescent="0.2">
      <c r="A45" s="33"/>
      <c r="B45" s="29"/>
      <c r="F45" s="4"/>
      <c r="G45" s="19"/>
      <c r="H45" s="18"/>
      <c r="I45" s="15"/>
      <c r="K45" s="24"/>
    </row>
    <row r="46" spans="1:11" s="1" customFormat="1" ht="11.4" x14ac:dyDescent="0.2">
      <c r="A46" s="11"/>
      <c r="B46" s="13"/>
      <c r="C46" s="12"/>
      <c r="D46" s="12"/>
      <c r="F46" s="4"/>
      <c r="G46" s="19"/>
      <c r="H46" s="18"/>
      <c r="I46" s="15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J47" s="10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1" customFormat="1" ht="11.4" x14ac:dyDescent="0.2">
      <c r="A55" s="33"/>
      <c r="B55" s="13"/>
      <c r="F55" s="4"/>
      <c r="G55" s="19"/>
      <c r="H55" s="18"/>
      <c r="I55" s="15"/>
      <c r="K55" s="24"/>
    </row>
    <row r="56" spans="1:11" s="9" customFormat="1" ht="11.4" x14ac:dyDescent="0.2">
      <c r="A56" s="33"/>
      <c r="B56" s="13"/>
      <c r="C56" s="1"/>
      <c r="D56" s="1"/>
      <c r="E56" s="1"/>
      <c r="F56" s="4"/>
      <c r="G56" s="19"/>
      <c r="H56" s="18"/>
      <c r="I56" s="15"/>
      <c r="J56" s="1"/>
      <c r="K56" s="24"/>
    </row>
    <row r="57" spans="1:11" s="1" customFormat="1" ht="11.4" x14ac:dyDescent="0.2">
      <c r="A57" s="33"/>
      <c r="B57" s="13"/>
      <c r="F57" s="4"/>
      <c r="G57" s="19"/>
      <c r="H57" s="18"/>
      <c r="I57" s="15"/>
      <c r="K57" s="24"/>
    </row>
    <row r="58" spans="1:11" s="1" customFormat="1" ht="11.4" x14ac:dyDescent="0.2">
      <c r="A58" s="33"/>
      <c r="B58" s="13"/>
      <c r="F58" s="4"/>
      <c r="G58" s="19"/>
      <c r="H58" s="36"/>
      <c r="I58" s="15"/>
      <c r="J58" s="9"/>
      <c r="K58" s="25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8"/>
      <c r="I66" s="15"/>
      <c r="K66" s="24"/>
    </row>
    <row r="67" spans="1:11" s="1" customFormat="1" ht="11.4" x14ac:dyDescent="0.2">
      <c r="A67" s="33"/>
      <c r="B67" s="13"/>
      <c r="F67" s="4"/>
      <c r="G67" s="19"/>
      <c r="H67" s="16"/>
      <c r="I67" s="15"/>
      <c r="K67" s="23"/>
    </row>
    <row r="68" spans="1:11" s="1" customFormat="1" ht="11.4" x14ac:dyDescent="0.2">
      <c r="A68" s="2"/>
      <c r="B68" s="27"/>
      <c r="C68" s="4"/>
      <c r="D68" s="3"/>
      <c r="E68" s="3"/>
      <c r="F68" s="4"/>
      <c r="G68" s="15"/>
      <c r="H68" s="18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9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11" s="1" customFormat="1" ht="11.4" x14ac:dyDescent="0.2">
      <c r="A369" s="33"/>
      <c r="B369" s="13"/>
      <c r="F369" s="4"/>
      <c r="G369" s="19"/>
      <c r="H369" s="18"/>
      <c r="I369" s="15"/>
      <c r="K369" s="24"/>
    </row>
    <row r="370" spans="1:11" x14ac:dyDescent="0.25">
      <c r="A370" s="33"/>
      <c r="B370" s="13"/>
      <c r="C370" s="1"/>
      <c r="D370" s="1"/>
      <c r="E370" s="1"/>
      <c r="F370" s="4"/>
      <c r="G370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tabSelected="1" zoomScaleNormal="100" workbookViewId="0">
      <pane xSplit="2" ySplit="1" topLeftCell="C28" activePane="bottomRight" state="frozen"/>
      <selection pane="topRight" activeCell="B1" sqref="B1"/>
      <selection pane="bottomLeft" activeCell="A2" sqref="A2"/>
      <selection pane="bottomRight" activeCell="G41" sqref="G41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67" customWidth="1"/>
    <col min="5" max="8" width="11.44140625" style="67" customWidth="1"/>
    <col min="9" max="9" width="2.33203125" style="67" customWidth="1"/>
    <col min="10" max="10" width="5.33203125" style="48" customWidth="1"/>
    <col min="11" max="12" width="9.109375" style="48"/>
    <col min="13" max="13" width="5.33203125" style="48" customWidth="1"/>
    <col min="14" max="16384" width="9.109375" style="48"/>
  </cols>
  <sheetData>
    <row r="1" spans="1:13" ht="48" customHeight="1" x14ac:dyDescent="0.25">
      <c r="A1" s="69"/>
      <c r="B1" s="69"/>
      <c r="C1" s="70" t="s">
        <v>68</v>
      </c>
      <c r="D1" s="49"/>
      <c r="E1" s="71" t="s">
        <v>72</v>
      </c>
      <c r="F1" s="71" t="s">
        <v>73</v>
      </c>
      <c r="G1" s="50" t="s">
        <v>38</v>
      </c>
      <c r="H1" s="50" t="s">
        <v>74</v>
      </c>
      <c r="I1" s="50"/>
      <c r="J1" s="69"/>
      <c r="K1" s="69"/>
      <c r="L1" s="69"/>
      <c r="M1" s="69"/>
    </row>
    <row r="2" spans="1:13" x14ac:dyDescent="0.25">
      <c r="A2" s="69"/>
      <c r="B2" s="72" t="s">
        <v>9</v>
      </c>
      <c r="C2" s="58"/>
      <c r="D2" s="52"/>
      <c r="E2" s="53"/>
      <c r="F2" s="53"/>
      <c r="G2" s="53"/>
      <c r="H2" s="53"/>
      <c r="I2" s="53"/>
      <c r="J2" s="69"/>
      <c r="K2" s="69"/>
      <c r="L2" s="69"/>
      <c r="M2" s="69"/>
    </row>
    <row r="3" spans="1:13" x14ac:dyDescent="0.25">
      <c r="A3" s="63" t="s">
        <v>16</v>
      </c>
      <c r="B3" s="63" t="s">
        <v>2</v>
      </c>
      <c r="C3" s="58">
        <v>13060</v>
      </c>
      <c r="D3" s="54"/>
      <c r="E3" s="53">
        <f>SUMIF(Receipts!E:E,A3,Receipts!G:G)</f>
        <v>15803</v>
      </c>
      <c r="F3" s="53">
        <v>0</v>
      </c>
      <c r="G3" s="53">
        <f t="shared" ref="G3:G6" si="0">SUM(E3:F3)</f>
        <v>15803</v>
      </c>
      <c r="H3" s="53"/>
      <c r="I3" s="53"/>
      <c r="J3" s="69"/>
      <c r="K3" s="69"/>
      <c r="L3" s="69"/>
      <c r="M3" s="69"/>
    </row>
    <row r="4" spans="1:13" x14ac:dyDescent="0.25">
      <c r="A4" s="69" t="s">
        <v>17</v>
      </c>
      <c r="B4" s="69" t="s">
        <v>110</v>
      </c>
      <c r="C4" s="58">
        <v>0</v>
      </c>
      <c r="D4" s="54"/>
      <c r="E4" s="53">
        <f>SUMIF(Receipts!E:E,A4,Receipts!G:G)</f>
        <v>12134.1</v>
      </c>
      <c r="F4" s="53"/>
      <c r="G4" s="53">
        <f t="shared" si="0"/>
        <v>12134.1</v>
      </c>
      <c r="H4" s="53"/>
      <c r="I4" s="53"/>
      <c r="J4" s="69"/>
      <c r="K4" s="69"/>
      <c r="L4" s="69"/>
      <c r="M4" s="69"/>
    </row>
    <row r="5" spans="1:13" x14ac:dyDescent="0.25">
      <c r="A5" s="69" t="s">
        <v>34</v>
      </c>
      <c r="B5" s="69" t="s">
        <v>3</v>
      </c>
      <c r="C5" s="58"/>
      <c r="D5" s="54"/>
      <c r="E5" s="53">
        <f>SUMIF(Receipts!E:E,A5,Receipts!G:G)</f>
        <v>799.27</v>
      </c>
      <c r="F5" s="53"/>
      <c r="G5" s="53">
        <f t="shared" si="0"/>
        <v>799.27</v>
      </c>
      <c r="H5" s="53"/>
      <c r="I5" s="53"/>
      <c r="J5" s="69"/>
      <c r="K5" s="69"/>
      <c r="L5" s="69"/>
      <c r="M5" s="69"/>
    </row>
    <row r="6" spans="1:13" s="51" customFormat="1" x14ac:dyDescent="0.25">
      <c r="A6" s="72"/>
      <c r="B6" s="72"/>
      <c r="C6" s="73">
        <f>SUM(C3:C5)</f>
        <v>13060</v>
      </c>
      <c r="D6" s="56"/>
      <c r="E6" s="57">
        <f>SUM(E3:E5)</f>
        <v>28736.37</v>
      </c>
      <c r="F6" s="57">
        <f>SUM(F3:F5)</f>
        <v>0</v>
      </c>
      <c r="G6" s="57">
        <f t="shared" si="0"/>
        <v>28736.37</v>
      </c>
      <c r="H6" s="57">
        <f>SUM(H3:H5)</f>
        <v>0</v>
      </c>
      <c r="I6" s="57"/>
      <c r="J6" s="72"/>
      <c r="K6" s="72"/>
      <c r="L6" s="72"/>
      <c r="M6" s="72"/>
    </row>
    <row r="7" spans="1:13" x14ac:dyDescent="0.25">
      <c r="A7" s="69"/>
      <c r="B7" s="69"/>
      <c r="C7" s="58"/>
      <c r="D7" s="54"/>
      <c r="E7" s="53"/>
      <c r="F7" s="53"/>
      <c r="G7" s="53"/>
      <c r="H7" s="53"/>
      <c r="I7" s="53"/>
      <c r="J7" s="69"/>
      <c r="K7" s="69"/>
      <c r="L7" s="69"/>
      <c r="M7" s="69"/>
    </row>
    <row r="8" spans="1:13" x14ac:dyDescent="0.25">
      <c r="A8" s="69"/>
      <c r="B8" s="69"/>
      <c r="C8" s="58"/>
      <c r="D8" s="54"/>
      <c r="E8" s="53"/>
      <c r="F8" s="53"/>
      <c r="G8" s="53"/>
      <c r="H8" s="53"/>
      <c r="I8" s="53"/>
      <c r="J8" s="69"/>
      <c r="K8" s="69"/>
      <c r="L8" s="69"/>
      <c r="M8" s="69"/>
    </row>
    <row r="9" spans="1:13" x14ac:dyDescent="0.25">
      <c r="A9" s="69"/>
      <c r="B9" s="72" t="s">
        <v>18</v>
      </c>
      <c r="C9" s="58"/>
      <c r="D9" s="54"/>
      <c r="E9" s="53"/>
      <c r="F9" s="53"/>
      <c r="G9" s="53"/>
      <c r="H9" s="53"/>
      <c r="I9" s="53"/>
      <c r="J9" s="69"/>
      <c r="K9" s="69"/>
      <c r="L9" s="69"/>
      <c r="M9" s="69"/>
    </row>
    <row r="10" spans="1:13" x14ac:dyDescent="0.25">
      <c r="A10" s="69" t="s">
        <v>19</v>
      </c>
      <c r="B10" s="69" t="s">
        <v>13</v>
      </c>
      <c r="C10" s="58">
        <v>3400</v>
      </c>
      <c r="D10" s="54"/>
      <c r="E10" s="53">
        <f>SUMIF(Payments!E:E,A10,Payments!G:G)</f>
        <v>2005.27</v>
      </c>
      <c r="F10" s="53"/>
      <c r="G10" s="53">
        <f t="shared" ref="G10:G30" si="1">SUM(E10:F10)</f>
        <v>2005.27</v>
      </c>
      <c r="H10" s="53">
        <v>4000</v>
      </c>
      <c r="I10" s="53"/>
      <c r="J10" s="69"/>
      <c r="K10" s="69"/>
      <c r="L10" s="69"/>
      <c r="M10" s="69"/>
    </row>
    <row r="11" spans="1:13" x14ac:dyDescent="0.25">
      <c r="A11" s="69" t="s">
        <v>20</v>
      </c>
      <c r="B11" s="69" t="s">
        <v>15</v>
      </c>
      <c r="C11" s="58">
        <v>100</v>
      </c>
      <c r="D11" s="54"/>
      <c r="E11" s="53">
        <f>SUMIF(Payments!E:E,A11,Payments!G:G)</f>
        <v>276</v>
      </c>
      <c r="F11" s="53"/>
      <c r="G11" s="53">
        <f t="shared" si="1"/>
        <v>276</v>
      </c>
      <c r="H11" s="53">
        <v>220</v>
      </c>
      <c r="I11" s="53"/>
      <c r="J11" s="69"/>
      <c r="K11" s="69"/>
      <c r="L11" s="69"/>
      <c r="M11" s="69"/>
    </row>
    <row r="12" spans="1:13" x14ac:dyDescent="0.25">
      <c r="A12" s="69" t="s">
        <v>21</v>
      </c>
      <c r="B12" s="69" t="s">
        <v>0</v>
      </c>
      <c r="C12" s="58">
        <v>800</v>
      </c>
      <c r="D12" s="54"/>
      <c r="E12" s="53">
        <f>SUMIF(Payments!E:E,A12,Payments!G:G)</f>
        <v>814.93000000000006</v>
      </c>
      <c r="F12" s="53"/>
      <c r="G12" s="53">
        <f t="shared" si="1"/>
        <v>814.93000000000006</v>
      </c>
      <c r="H12" s="53">
        <v>610</v>
      </c>
      <c r="I12" s="53"/>
      <c r="J12" s="69"/>
      <c r="K12" s="69"/>
      <c r="L12" s="69"/>
      <c r="M12" s="69"/>
    </row>
    <row r="13" spans="1:13" x14ac:dyDescent="0.25">
      <c r="A13" s="69" t="s">
        <v>22</v>
      </c>
      <c r="B13" s="69" t="s">
        <v>80</v>
      </c>
      <c r="C13" s="58">
        <v>100</v>
      </c>
      <c r="D13" s="54"/>
      <c r="E13" s="53">
        <f>SUMIF(Payments!E:E,A13,Payments!G:G)</f>
        <v>52.5</v>
      </c>
      <c r="F13" s="53"/>
      <c r="G13" s="53">
        <f t="shared" si="1"/>
        <v>52.5</v>
      </c>
      <c r="H13" s="53">
        <v>125</v>
      </c>
      <c r="I13" s="53"/>
      <c r="J13" s="69"/>
      <c r="K13" s="69"/>
      <c r="L13" s="69"/>
      <c r="M13" s="69"/>
    </row>
    <row r="14" spans="1:13" x14ac:dyDescent="0.25">
      <c r="A14" s="69" t="s">
        <v>23</v>
      </c>
      <c r="B14" s="69" t="s">
        <v>24</v>
      </c>
      <c r="C14" s="58">
        <v>200</v>
      </c>
      <c r="D14" s="54"/>
      <c r="E14" s="53">
        <f>SUMIF(Payments!E:E,A14,Payments!G:G)</f>
        <v>281.15999999999997</v>
      </c>
      <c r="F14" s="53"/>
      <c r="G14" s="53">
        <f t="shared" si="1"/>
        <v>281.15999999999997</v>
      </c>
      <c r="H14" s="53">
        <v>400</v>
      </c>
      <c r="I14" s="53"/>
      <c r="J14" s="69"/>
      <c r="K14" s="69"/>
      <c r="L14" s="69"/>
      <c r="M14" s="69"/>
    </row>
    <row r="15" spans="1:13" x14ac:dyDescent="0.25">
      <c r="A15" s="63" t="s">
        <v>25</v>
      </c>
      <c r="B15" s="63" t="s">
        <v>66</v>
      </c>
      <c r="C15" s="58">
        <v>0</v>
      </c>
      <c r="D15" s="54"/>
      <c r="E15" s="53">
        <f>SUMIF(Payments!E:E,A15,Payments!G:G)</f>
        <v>0</v>
      </c>
      <c r="F15" s="53"/>
      <c r="G15" s="53">
        <f t="shared" si="1"/>
        <v>0</v>
      </c>
      <c r="H15" s="53">
        <v>0</v>
      </c>
      <c r="I15" s="53"/>
      <c r="J15" s="69"/>
      <c r="K15" s="69"/>
      <c r="L15" s="69"/>
      <c r="M15" s="69"/>
    </row>
    <row r="16" spans="1:13" x14ac:dyDescent="0.25">
      <c r="A16" s="69" t="s">
        <v>26</v>
      </c>
      <c r="B16" s="69" t="s">
        <v>49</v>
      </c>
      <c r="C16" s="58">
        <v>1900</v>
      </c>
      <c r="D16" s="54"/>
      <c r="E16" s="53">
        <f>SUMIF(Payments!E:E,A16,Payments!G:G)</f>
        <v>2646</v>
      </c>
      <c r="F16" s="53"/>
      <c r="G16" s="53">
        <f t="shared" si="1"/>
        <v>2646</v>
      </c>
      <c r="H16" s="53">
        <v>3000</v>
      </c>
      <c r="I16" s="53"/>
      <c r="J16" s="69"/>
      <c r="K16" s="69"/>
      <c r="L16" s="69"/>
      <c r="M16" s="69"/>
    </row>
    <row r="17" spans="1:13" x14ac:dyDescent="0.25">
      <c r="A17" s="69" t="s">
        <v>27</v>
      </c>
      <c r="B17" s="69" t="s">
        <v>85</v>
      </c>
      <c r="C17" s="58">
        <v>620</v>
      </c>
      <c r="D17" s="54"/>
      <c r="E17" s="53">
        <f>SUMIF(Payments!E:E,A17,Payments!G:G)</f>
        <v>367.52000000000004</v>
      </c>
      <c r="F17" s="53"/>
      <c r="G17" s="53">
        <f t="shared" si="1"/>
        <v>367.52000000000004</v>
      </c>
      <c r="H17" s="53">
        <v>1000</v>
      </c>
      <c r="I17" s="53"/>
      <c r="J17" s="69"/>
      <c r="K17" s="69"/>
      <c r="L17" s="69"/>
      <c r="M17" s="69"/>
    </row>
    <row r="18" spans="1:13" x14ac:dyDescent="0.25">
      <c r="A18" s="69" t="s">
        <v>28</v>
      </c>
      <c r="B18" s="69" t="s">
        <v>81</v>
      </c>
      <c r="C18" s="58">
        <v>200</v>
      </c>
      <c r="D18" s="54"/>
      <c r="E18" s="53">
        <f>SUMIF(Payments!E:E,A18,Payments!G:G)</f>
        <v>0</v>
      </c>
      <c r="F18" s="53"/>
      <c r="G18" s="53">
        <f t="shared" si="1"/>
        <v>0</v>
      </c>
      <c r="H18" s="53">
        <v>100</v>
      </c>
      <c r="I18" s="53"/>
      <c r="J18" s="69"/>
      <c r="K18" s="69"/>
      <c r="L18" s="69"/>
      <c r="M18" s="69"/>
    </row>
    <row r="19" spans="1:13" x14ac:dyDescent="0.25">
      <c r="A19" s="69" t="s">
        <v>29</v>
      </c>
      <c r="B19" s="69" t="s">
        <v>82</v>
      </c>
      <c r="C19" s="58">
        <v>100</v>
      </c>
      <c r="D19" s="54"/>
      <c r="E19" s="53">
        <f>SUMIF(Payments!E:E,A19,Payments!G:G)</f>
        <v>0</v>
      </c>
      <c r="F19" s="53"/>
      <c r="G19" s="53">
        <f t="shared" si="1"/>
        <v>0</v>
      </c>
      <c r="H19" s="53">
        <v>80</v>
      </c>
      <c r="I19" s="53"/>
      <c r="J19" s="69"/>
      <c r="K19" s="69"/>
      <c r="L19" s="69"/>
      <c r="M19" s="69"/>
    </row>
    <row r="20" spans="1:13" x14ac:dyDescent="0.25">
      <c r="A20" s="69" t="s">
        <v>1</v>
      </c>
      <c r="B20" s="69" t="s">
        <v>5</v>
      </c>
      <c r="C20" s="58">
        <v>550</v>
      </c>
      <c r="D20" s="54"/>
      <c r="E20" s="53">
        <f>SUMIF(Payments!E:E,A20,Payments!G:G)</f>
        <v>40</v>
      </c>
      <c r="F20" s="53"/>
      <c r="G20" s="53">
        <f t="shared" si="1"/>
        <v>40</v>
      </c>
      <c r="H20" s="53">
        <v>120</v>
      </c>
      <c r="I20" s="53"/>
      <c r="J20" s="69"/>
      <c r="K20" s="69"/>
      <c r="L20" s="69"/>
      <c r="M20" s="69"/>
    </row>
    <row r="21" spans="1:13" x14ac:dyDescent="0.25">
      <c r="A21" s="69" t="s">
        <v>50</v>
      </c>
      <c r="B21" s="69" t="s">
        <v>58</v>
      </c>
      <c r="C21" s="58">
        <v>185</v>
      </c>
      <c r="D21" s="54"/>
      <c r="E21" s="53">
        <f>SUMIF(Payments!E:E,A21,Payments!G:G)</f>
        <v>257.39999999999998</v>
      </c>
      <c r="F21" s="53"/>
      <c r="G21" s="53">
        <f t="shared" si="1"/>
        <v>257.39999999999998</v>
      </c>
      <c r="H21" s="53">
        <v>320</v>
      </c>
      <c r="I21" s="53"/>
      <c r="J21" s="69"/>
      <c r="K21" s="69"/>
      <c r="L21" s="69"/>
      <c r="M21" s="69"/>
    </row>
    <row r="22" spans="1:13" x14ac:dyDescent="0.25">
      <c r="A22" s="69" t="s">
        <v>51</v>
      </c>
      <c r="B22" s="69" t="s">
        <v>44</v>
      </c>
      <c r="C22" s="58">
        <v>675</v>
      </c>
      <c r="D22" s="54"/>
      <c r="E22" s="53">
        <f>SUMIF(Payments!E:E,A22,Payments!G:G)</f>
        <v>0</v>
      </c>
      <c r="F22" s="53"/>
      <c r="G22" s="53">
        <f t="shared" si="1"/>
        <v>0</v>
      </c>
      <c r="H22" s="53">
        <v>300</v>
      </c>
      <c r="I22" s="53"/>
      <c r="J22" s="69"/>
      <c r="K22" s="69"/>
      <c r="L22" s="69"/>
      <c r="M22" s="69"/>
    </row>
    <row r="23" spans="1:13" x14ac:dyDescent="0.25">
      <c r="A23" s="69" t="s">
        <v>30</v>
      </c>
      <c r="B23" s="69" t="s">
        <v>64</v>
      </c>
      <c r="C23" s="58">
        <v>200</v>
      </c>
      <c r="D23" s="54"/>
      <c r="E23" s="53">
        <f>SUMIF(Payments!E:E,A23,Payments!G:G)</f>
        <v>0</v>
      </c>
      <c r="F23" s="53"/>
      <c r="G23" s="53">
        <f t="shared" si="1"/>
        <v>0</v>
      </c>
      <c r="H23" s="53">
        <v>600</v>
      </c>
      <c r="I23" s="53"/>
      <c r="J23" s="69"/>
      <c r="K23" s="69"/>
      <c r="L23" s="69"/>
      <c r="M23" s="69"/>
    </row>
    <row r="24" spans="1:13" x14ac:dyDescent="0.25">
      <c r="A24" s="69" t="s">
        <v>31</v>
      </c>
      <c r="B24" s="69" t="s">
        <v>47</v>
      </c>
      <c r="C24" s="58">
        <v>200</v>
      </c>
      <c r="D24" s="54"/>
      <c r="E24" s="53">
        <f>SUMIF(Payments!E:E,A24,Payments!G:G)</f>
        <v>500</v>
      </c>
      <c r="F24" s="53"/>
      <c r="G24" s="53">
        <f t="shared" si="1"/>
        <v>500</v>
      </c>
      <c r="H24" s="53">
        <v>200</v>
      </c>
      <c r="I24" s="53"/>
      <c r="J24" s="69"/>
      <c r="K24" s="69"/>
      <c r="L24" s="69"/>
      <c r="M24" s="69"/>
    </row>
    <row r="25" spans="1:13" x14ac:dyDescent="0.25">
      <c r="A25" s="69" t="s">
        <v>52</v>
      </c>
      <c r="B25" s="69" t="s">
        <v>32</v>
      </c>
      <c r="C25" s="58">
        <v>700</v>
      </c>
      <c r="D25" s="54"/>
      <c r="E25" s="53">
        <f>SUMIF(Payments!E:E,A25,Payments!G:G)</f>
        <v>0</v>
      </c>
      <c r="F25" s="53"/>
      <c r="G25" s="53">
        <f t="shared" si="1"/>
        <v>0</v>
      </c>
      <c r="H25" s="53">
        <v>100</v>
      </c>
      <c r="I25" s="53"/>
      <c r="J25" s="69"/>
      <c r="K25" s="69"/>
      <c r="L25" s="69"/>
      <c r="M25" s="69"/>
    </row>
    <row r="26" spans="1:13" x14ac:dyDescent="0.25">
      <c r="A26" s="69" t="s">
        <v>33</v>
      </c>
      <c r="B26" s="69" t="s">
        <v>83</v>
      </c>
      <c r="C26" s="58">
        <v>200</v>
      </c>
      <c r="D26" s="54"/>
      <c r="E26" s="53">
        <f>SUMIF(Payments!E:E,A26,Payments!G:G)</f>
        <v>0</v>
      </c>
      <c r="F26" s="53"/>
      <c r="G26" s="53">
        <f t="shared" si="1"/>
        <v>0</v>
      </c>
      <c r="H26" s="53">
        <v>50</v>
      </c>
      <c r="I26" s="53"/>
      <c r="J26" s="69"/>
      <c r="K26" s="69"/>
      <c r="L26" s="69"/>
      <c r="M26" s="69"/>
    </row>
    <row r="27" spans="1:13" x14ac:dyDescent="0.25">
      <c r="A27" s="69" t="s">
        <v>53</v>
      </c>
      <c r="B27" s="63" t="s">
        <v>48</v>
      </c>
      <c r="C27" s="58"/>
      <c r="D27" s="54"/>
      <c r="E27" s="55"/>
      <c r="F27" s="53">
        <f>SUMIF(Payments!E:E,A27,Payments!G:G)</f>
        <v>0</v>
      </c>
      <c r="G27" s="53">
        <f t="shared" si="1"/>
        <v>0</v>
      </c>
      <c r="H27" s="53">
        <v>0</v>
      </c>
      <c r="I27" s="53"/>
      <c r="J27" s="69"/>
      <c r="K27" s="69"/>
      <c r="L27" s="69"/>
      <c r="M27" s="69"/>
    </row>
    <row r="28" spans="1:13" x14ac:dyDescent="0.25">
      <c r="A28" s="69" t="s">
        <v>54</v>
      </c>
      <c r="B28" s="69" t="s">
        <v>11</v>
      </c>
      <c r="C28" s="58">
        <v>75</v>
      </c>
      <c r="D28" s="54"/>
      <c r="E28" s="53">
        <f>SUMIF(Payments!E:E,A28,Payments!G:G)</f>
        <v>0</v>
      </c>
      <c r="F28" s="53"/>
      <c r="G28" s="53">
        <f t="shared" si="1"/>
        <v>0</v>
      </c>
      <c r="H28" s="53">
        <v>110</v>
      </c>
      <c r="I28" s="53"/>
      <c r="J28" s="69"/>
      <c r="K28" s="69"/>
      <c r="L28" s="69"/>
      <c r="M28" s="69"/>
    </row>
    <row r="29" spans="1:13" x14ac:dyDescent="0.25">
      <c r="A29" s="69" t="s">
        <v>55</v>
      </c>
      <c r="B29" s="69" t="s">
        <v>12</v>
      </c>
      <c r="C29" s="58">
        <v>100</v>
      </c>
      <c r="D29" s="54"/>
      <c r="E29" s="53">
        <f>SUMIF(Payments!E:E,A29,Payments!G:G)</f>
        <v>0</v>
      </c>
      <c r="F29" s="53"/>
      <c r="G29" s="53">
        <f t="shared" si="1"/>
        <v>0</v>
      </c>
      <c r="H29" s="53">
        <v>0</v>
      </c>
      <c r="I29" s="53"/>
      <c r="J29" s="69"/>
      <c r="K29" s="69"/>
      <c r="L29" s="69"/>
      <c r="M29" s="69"/>
    </row>
    <row r="30" spans="1:13" x14ac:dyDescent="0.25">
      <c r="A30" s="69" t="s">
        <v>56</v>
      </c>
      <c r="B30" s="69" t="s">
        <v>117</v>
      </c>
      <c r="C30" s="58">
        <v>70</v>
      </c>
      <c r="D30" s="54"/>
      <c r="E30" s="53">
        <f>SUMIF(Payments!E:E,A30,Payments!G:G)</f>
        <v>0</v>
      </c>
      <c r="F30" s="53"/>
      <c r="G30" s="53">
        <f t="shared" si="1"/>
        <v>0</v>
      </c>
      <c r="H30" s="53">
        <v>300</v>
      </c>
      <c r="I30" s="53"/>
      <c r="J30" s="69"/>
      <c r="K30" s="69"/>
      <c r="L30" s="69"/>
      <c r="M30" s="69"/>
    </row>
    <row r="31" spans="1:13" x14ac:dyDescent="0.25">
      <c r="A31" s="69" t="s">
        <v>86</v>
      </c>
      <c r="B31" s="69" t="s">
        <v>87</v>
      </c>
      <c r="C31" s="58">
        <v>500</v>
      </c>
      <c r="D31" s="54"/>
      <c r="E31" s="53">
        <v>0</v>
      </c>
      <c r="F31" s="53"/>
      <c r="G31" s="53">
        <v>0</v>
      </c>
      <c r="H31" s="53">
        <v>500</v>
      </c>
      <c r="I31" s="53"/>
      <c r="J31" s="69"/>
      <c r="K31" s="69"/>
      <c r="L31" s="69"/>
      <c r="M31" s="69"/>
    </row>
    <row r="32" spans="1:13" x14ac:dyDescent="0.25">
      <c r="A32" s="69" t="s">
        <v>89</v>
      </c>
      <c r="B32" s="69" t="s">
        <v>88</v>
      </c>
      <c r="C32" s="58">
        <v>600</v>
      </c>
      <c r="D32" s="54"/>
      <c r="E32" s="53">
        <v>0</v>
      </c>
      <c r="F32" s="53"/>
      <c r="G32" s="53">
        <v>0</v>
      </c>
      <c r="H32" s="53">
        <v>200</v>
      </c>
      <c r="I32" s="53"/>
      <c r="J32" s="69"/>
      <c r="K32" s="69"/>
      <c r="L32" s="69"/>
      <c r="M32" s="69"/>
    </row>
    <row r="33" spans="1:14" x14ac:dyDescent="0.25">
      <c r="A33" s="69" t="s">
        <v>90</v>
      </c>
      <c r="B33" s="69" t="s">
        <v>77</v>
      </c>
      <c r="C33" s="58">
        <v>1400</v>
      </c>
      <c r="D33" s="54"/>
      <c r="E33" s="53">
        <v>0</v>
      </c>
      <c r="F33" s="53"/>
      <c r="G33" s="53">
        <v>0</v>
      </c>
      <c r="H33" s="53">
        <v>200</v>
      </c>
      <c r="I33" s="53"/>
      <c r="J33" s="69"/>
      <c r="K33" s="69"/>
      <c r="L33" s="69"/>
      <c r="M33" s="69"/>
    </row>
    <row r="34" spans="1:14" x14ac:dyDescent="0.25">
      <c r="A34" s="69" t="s">
        <v>103</v>
      </c>
      <c r="B34" s="69" t="s">
        <v>78</v>
      </c>
      <c r="C34" s="58">
        <v>400</v>
      </c>
      <c r="D34" s="54"/>
      <c r="E34" s="53">
        <v>1645</v>
      </c>
      <c r="F34" s="53"/>
      <c r="G34" s="53">
        <v>1645</v>
      </c>
      <c r="H34" s="53">
        <v>400</v>
      </c>
      <c r="I34" s="53"/>
      <c r="J34" s="69"/>
      <c r="K34" s="69"/>
      <c r="L34" s="69"/>
      <c r="M34" s="69"/>
    </row>
    <row r="35" spans="1:14" x14ac:dyDescent="0.25">
      <c r="A35" s="69" t="s">
        <v>39</v>
      </c>
      <c r="B35" s="69" t="s">
        <v>79</v>
      </c>
      <c r="C35" s="58">
        <v>100</v>
      </c>
      <c r="D35" s="54"/>
      <c r="E35" s="53">
        <v>57.13</v>
      </c>
      <c r="F35" s="53"/>
      <c r="G35" s="53">
        <v>57.13</v>
      </c>
      <c r="H35" s="53">
        <v>100</v>
      </c>
      <c r="I35" s="53"/>
      <c r="J35" s="69"/>
      <c r="K35" s="69"/>
      <c r="L35" s="69"/>
      <c r="M35" s="69"/>
    </row>
    <row r="36" spans="1:14" x14ac:dyDescent="0.25">
      <c r="A36" s="69" t="s">
        <v>40</v>
      </c>
      <c r="B36" s="69" t="s">
        <v>84</v>
      </c>
      <c r="C36" s="58">
        <v>40</v>
      </c>
      <c r="D36" s="54"/>
      <c r="E36" s="53">
        <v>0</v>
      </c>
      <c r="F36" s="53"/>
      <c r="G36" s="53">
        <v>0</v>
      </c>
      <c r="H36" s="53">
        <v>0</v>
      </c>
      <c r="I36" s="53"/>
      <c r="J36" s="69"/>
      <c r="K36" s="69"/>
      <c r="L36" s="69"/>
      <c r="M36" s="69"/>
    </row>
    <row r="37" spans="1:14" x14ac:dyDescent="0.25">
      <c r="A37" s="69"/>
      <c r="B37" s="69"/>
      <c r="C37" s="58"/>
      <c r="D37" s="54"/>
      <c r="E37" s="53">
        <v>0</v>
      </c>
      <c r="F37" s="53"/>
      <c r="G37" s="53">
        <v>0</v>
      </c>
      <c r="H37" s="53"/>
      <c r="I37" s="53"/>
      <c r="J37" s="69"/>
      <c r="K37" s="69"/>
      <c r="L37" s="69"/>
      <c r="M37" s="69"/>
    </row>
    <row r="38" spans="1:14" s="51" customFormat="1" x14ac:dyDescent="0.25">
      <c r="A38" s="72"/>
      <c r="B38" s="72"/>
      <c r="C38" s="73">
        <f>SUM(C10:C37)</f>
        <v>13415</v>
      </c>
      <c r="D38" s="56"/>
      <c r="E38" s="57">
        <f>SUM(E10:E37)</f>
        <v>8942.909999999998</v>
      </c>
      <c r="F38" s="57">
        <f>SUM(F10:F37)</f>
        <v>0</v>
      </c>
      <c r="G38" s="57">
        <f>SUM(G10:G37)</f>
        <v>8942.909999999998</v>
      </c>
      <c r="H38" s="57">
        <f>SUM(H10:H37)</f>
        <v>13035</v>
      </c>
      <c r="I38" s="57"/>
      <c r="J38" s="72"/>
      <c r="K38" s="72"/>
      <c r="L38" s="72"/>
      <c r="M38" s="72"/>
    </row>
    <row r="39" spans="1:14" x14ac:dyDescent="0.25">
      <c r="A39" s="69"/>
      <c r="B39" s="69"/>
      <c r="C39" s="58"/>
      <c r="D39" s="54"/>
      <c r="E39" s="58"/>
      <c r="F39" s="58"/>
      <c r="G39" s="58"/>
      <c r="H39" s="58"/>
      <c r="I39" s="58"/>
      <c r="J39" s="69"/>
      <c r="K39" s="69"/>
      <c r="L39" s="69"/>
      <c r="M39" s="69"/>
    </row>
    <row r="40" spans="1:14" x14ac:dyDescent="0.25">
      <c r="A40" s="69"/>
      <c r="B40" s="74" t="s">
        <v>14</v>
      </c>
      <c r="C40" s="75">
        <v>14699</v>
      </c>
      <c r="D40" s="59"/>
      <c r="E40" s="60">
        <v>14699.81</v>
      </c>
      <c r="F40" s="60">
        <v>0</v>
      </c>
      <c r="G40" s="60">
        <v>16638</v>
      </c>
      <c r="H40" s="60"/>
      <c r="I40" s="60"/>
      <c r="J40" s="69"/>
      <c r="K40" s="69"/>
      <c r="L40" s="76"/>
      <c r="M40" s="69"/>
    </row>
    <row r="41" spans="1:14" x14ac:dyDescent="0.25">
      <c r="A41" s="69"/>
      <c r="B41" s="74" t="s">
        <v>9</v>
      </c>
      <c r="C41" s="75">
        <f>C6</f>
        <v>13060</v>
      </c>
      <c r="D41" s="59"/>
      <c r="E41" s="60">
        <f>E6</f>
        <v>28736.37</v>
      </c>
      <c r="F41" s="60">
        <f>F6</f>
        <v>0</v>
      </c>
      <c r="G41" s="60">
        <f>SUM(E41:F41)</f>
        <v>28736.37</v>
      </c>
      <c r="H41" s="60"/>
      <c r="I41" s="60"/>
      <c r="J41" s="69"/>
      <c r="K41" s="69"/>
      <c r="L41" s="69"/>
      <c r="M41" s="69"/>
    </row>
    <row r="42" spans="1:14" x14ac:dyDescent="0.25">
      <c r="A42" s="69"/>
      <c r="B42" s="74" t="s">
        <v>18</v>
      </c>
      <c r="C42" s="75">
        <f>-SUM(C38)</f>
        <v>-13415</v>
      </c>
      <c r="D42" s="59"/>
      <c r="E42" s="60">
        <f>-SUM(E38)</f>
        <v>-8942.909999999998</v>
      </c>
      <c r="F42" s="60">
        <f>-SUM(F38)</f>
        <v>0</v>
      </c>
      <c r="G42" s="60">
        <f>SUM(E42:F42)</f>
        <v>-8942.909999999998</v>
      </c>
      <c r="H42" s="60"/>
      <c r="I42" s="60"/>
      <c r="J42" s="69"/>
      <c r="K42" s="69"/>
      <c r="L42" s="69"/>
      <c r="M42" s="69"/>
    </row>
    <row r="43" spans="1:14" x14ac:dyDescent="0.25">
      <c r="A43" s="69"/>
      <c r="B43" s="74" t="s">
        <v>35</v>
      </c>
      <c r="C43" s="75">
        <f t="shared" ref="C43:F43" si="2">SUM(C40:C42)</f>
        <v>14344</v>
      </c>
      <c r="D43" s="59"/>
      <c r="E43" s="60">
        <f>SUM(E40:E42)</f>
        <v>34493.270000000004</v>
      </c>
      <c r="F43" s="60">
        <f t="shared" si="2"/>
        <v>0</v>
      </c>
      <c r="G43" s="60">
        <f>SUM(G40:G42)</f>
        <v>36431.46</v>
      </c>
      <c r="H43" s="60"/>
      <c r="I43" s="60"/>
      <c r="J43" s="69"/>
      <c r="K43" s="69"/>
      <c r="L43" s="69"/>
      <c r="M43" s="69"/>
    </row>
    <row r="44" spans="1:14" x14ac:dyDescent="0.25">
      <c r="A44" s="69"/>
      <c r="B44" s="74"/>
      <c r="C44" s="60"/>
      <c r="D44" s="61"/>
      <c r="E44" s="60"/>
      <c r="F44" s="60"/>
      <c r="G44" s="60"/>
      <c r="H44" s="60"/>
      <c r="I44" s="60"/>
      <c r="J44" s="69"/>
      <c r="K44" s="78" t="s">
        <v>59</v>
      </c>
      <c r="L44" s="78"/>
      <c r="M44" s="69"/>
    </row>
    <row r="45" spans="1:14" x14ac:dyDescent="0.25">
      <c r="A45" s="69"/>
      <c r="B45" s="74" t="s">
        <v>60</v>
      </c>
      <c r="C45" s="60"/>
      <c r="D45" s="61"/>
      <c r="E45" s="60"/>
      <c r="F45" s="60"/>
      <c r="G45" s="60">
        <v>36431.46</v>
      </c>
      <c r="H45" s="60"/>
      <c r="I45" s="60"/>
      <c r="J45" s="69"/>
      <c r="K45" s="77">
        <f>SUM(G45-G43)</f>
        <v>0</v>
      </c>
      <c r="L45" s="77">
        <v>0</v>
      </c>
      <c r="M45" s="69"/>
      <c r="N45" s="62" t="s">
        <v>62</v>
      </c>
    </row>
    <row r="46" spans="1:14" x14ac:dyDescent="0.25">
      <c r="C46" s="53"/>
      <c r="D46" s="52"/>
      <c r="E46" s="53"/>
      <c r="F46" s="53"/>
      <c r="G46" s="53"/>
      <c r="H46" s="53"/>
      <c r="I46" s="53"/>
    </row>
    <row r="47" spans="1:14" x14ac:dyDescent="0.25">
      <c r="B47" s="63"/>
      <c r="C47" s="57"/>
      <c r="D47" s="64"/>
      <c r="E47" s="57"/>
      <c r="F47" s="57"/>
      <c r="G47" s="57"/>
      <c r="H47" s="57"/>
      <c r="I47" s="57"/>
    </row>
    <row r="48" spans="1:14" x14ac:dyDescent="0.25">
      <c r="C48" s="65"/>
      <c r="D48" s="66"/>
      <c r="E48" s="66"/>
      <c r="F48" s="66"/>
      <c r="G48" s="66"/>
      <c r="H48" s="66"/>
      <c r="I48" s="66"/>
    </row>
    <row r="49" spans="2:9" x14ac:dyDescent="0.25">
      <c r="B49" s="51"/>
      <c r="C49" s="65"/>
      <c r="D49" s="66"/>
      <c r="E49" s="66"/>
      <c r="F49" s="66"/>
      <c r="G49" s="66"/>
      <c r="H49" s="66"/>
      <c r="I49" s="66"/>
    </row>
    <row r="50" spans="2:9" x14ac:dyDescent="0.25">
      <c r="C50" s="65"/>
      <c r="D50" s="66"/>
      <c r="E50" s="66"/>
      <c r="F50" s="66"/>
      <c r="G50" s="66"/>
      <c r="H50" s="66"/>
      <c r="I50" s="66"/>
    </row>
    <row r="51" spans="2:9" x14ac:dyDescent="0.25">
      <c r="C51" s="65"/>
      <c r="D51" s="66"/>
      <c r="E51" s="66"/>
      <c r="F51" s="66"/>
      <c r="G51" s="66"/>
      <c r="H51" s="66"/>
      <c r="I51" s="66"/>
    </row>
    <row r="52" spans="2:9" x14ac:dyDescent="0.25">
      <c r="C52" s="65"/>
      <c r="D52" s="66"/>
      <c r="E52" s="66"/>
      <c r="F52" s="66"/>
      <c r="G52" s="66"/>
      <c r="H52" s="66"/>
      <c r="I52" s="66"/>
    </row>
    <row r="53" spans="2:9" x14ac:dyDescent="0.25">
      <c r="B53" s="65"/>
    </row>
    <row r="74" spans="7:7" x14ac:dyDescent="0.25">
      <c r="G74" s="67" t="s">
        <v>71</v>
      </c>
    </row>
  </sheetData>
  <mergeCells count="1">
    <mergeCell ref="K44:L44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horizontalDpi="360" verticalDpi="360" r:id="rId1"/>
  <headerFooter>
    <oddHeader>&amp;C&amp;"Calibri,Regular"Shearsby Parish Council
Receipts and Payments Account
As At 31st October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2023-11-13T11:53:24Z</cp:lastPrinted>
  <dcterms:created xsi:type="dcterms:W3CDTF">2000-02-12T16:04:24Z</dcterms:created>
  <dcterms:modified xsi:type="dcterms:W3CDTF">2024-05-22T13:54:41Z</dcterms:modified>
</cp:coreProperties>
</file>