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CE14C2DD-5B71-48EF-8A50-BAFB46A3EE3A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Receipts!$A$1:$K$24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Receipts!$A$1:$K$24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45" l="1"/>
  <c r="F79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0" i="45"/>
  <c r="F89" i="45"/>
  <c r="F22" i="38"/>
  <c r="F21" i="38"/>
  <c r="F20" i="38"/>
  <c r="F88" i="45"/>
  <c r="F86" i="45"/>
  <c r="F18" i="38"/>
  <c r="F75" i="45"/>
  <c r="F74" i="45"/>
  <c r="E4" i="39"/>
  <c r="F19" i="38"/>
  <c r="F17" i="38"/>
  <c r="F78" i="45"/>
  <c r="F76" i="45"/>
  <c r="F71" i="45"/>
  <c r="F16" i="38"/>
  <c r="F15" i="38"/>
  <c r="F14" i="38"/>
  <c r="F13" i="38"/>
  <c r="F12" i="38"/>
  <c r="F11" i="38"/>
  <c r="F10" i="38"/>
  <c r="F9" i="38"/>
  <c r="F8" i="38"/>
  <c r="F7" i="38"/>
  <c r="F6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<sst xmlns="http://schemas.openxmlformats.org/spreadsheetml/2006/main" count="564" uniqueCount="181">
  <si>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</si>
  <si>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</si>
  <si>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</si>
  <si>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</si>
  <si>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</si>
  <si>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</si>
  <si>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</si>
  <si>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</si>
  <si>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</si>
  <si>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</si>
  <si>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</si>
  <si>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</si>
  <si>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</si>
  <si>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</si>
  <si>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</si>
  <si>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</si>
  <si>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</si>
  <si>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</si>
  <si>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</si>
  <si>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</si>
  <si>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</si>
  <si>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</si>
  <si>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</si>
  <si>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</si>
  <si>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</si>
  <si>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</si>
  <si>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</si>
  <si>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</si>
  <si>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</si>
  <si>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</si>
  <si>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</si>
  <si>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</si>
  <si>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</si>
  <si>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</si>
  <si>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</si>
  <si>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</si>
  <si>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</si>
  <si>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</si>
  <si>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</si>
  <si>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</si>
  <si>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</si>
  <si>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</si>
  <si>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</si>
  <si>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</si>
  <si>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</si>
  <si>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</si>
  <si>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</si>
  <si>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</si>
  <si>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</si>
  <si>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</si>
  <si>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</si>
  <si>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</si>
  <si>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</si>
  <si>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</si>
  <si>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</si>
  <si>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</si>
  <si>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</si>
  <si>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</si>
  <si>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</si>
  <si>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</si>
  <si>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</si>
  <si>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</si>
  <si>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</si>
  <si>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</si>
  <si>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</si>
  <si>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</si>
  <si>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</si>
  <si>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</si>
  <si>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</si>
  <si>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</si>
  <si>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</si>
  <si>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</si>
  <si>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</si>
  <si>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</si>
  <si>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</si>
  <si>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</si>
  <si>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</si>
  <si>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</si>
  <si>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</si>
  <si>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</si>
  <si>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</si>
  <si>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</si>
  <si>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</si>
  <si>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</si>
  <si>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</si>
  <si>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</si>
  <si>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</si>
  <si>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</si>
  <si>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</si>
  <si>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</si>
  <si>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</si>
  <si>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c2</t>
  </si>
  <si>
    <t>e2</t>
  </si>
  <si>
    <t>a1</t>
  </si>
  <si>
    <t>Employee Tax</t>
  </si>
  <si>
    <t>charges</t>
  </si>
  <si>
    <t>Santander</t>
  </si>
  <si>
    <t>bank charges</t>
  </si>
  <si>
    <t>b4</t>
  </si>
  <si>
    <t>c1</t>
  </si>
  <si>
    <t>water rates</t>
  </si>
  <si>
    <t>a5</t>
  </si>
  <si>
    <t>hdc</t>
  </si>
  <si>
    <t>v2</t>
  </si>
  <si>
    <t>dog bins</t>
  </si>
  <si>
    <t>bacs</t>
  </si>
  <si>
    <t>annual subscription</t>
  </si>
  <si>
    <t>Bank charges</t>
  </si>
  <si>
    <t>precept 1/2</t>
  </si>
  <si>
    <t>Grants/Rebates</t>
  </si>
  <si>
    <t>Clerks salary May</t>
  </si>
  <si>
    <t>f2</t>
  </si>
  <si>
    <t>Clerks salary June</t>
  </si>
  <si>
    <t>w1</t>
  </si>
  <si>
    <t>water plus</t>
  </si>
  <si>
    <t>dd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</si>
  <si>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</si>
  <si>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</si>
  <si>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</si>
  <si>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</si>
  <si>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</si>
  <si>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</si>
  <si>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</si>
  <si>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Coronation grant</t>
  </si>
  <si>
    <t xml:space="preserve">Shearsby Village </t>
  </si>
  <si>
    <t>Leicestershire Gardening</t>
  </si>
  <si>
    <t>Grass cutting</t>
  </si>
  <si>
    <t>ink cartridge</t>
  </si>
  <si>
    <t xml:space="preserve">David Durran </t>
  </si>
  <si>
    <t>weed killer</t>
  </si>
  <si>
    <t>Vat reclaim</t>
  </si>
  <si>
    <t>v1</t>
  </si>
  <si>
    <t>Training for T Picton-Clark</t>
  </si>
  <si>
    <t>e1</t>
  </si>
  <si>
    <t>Clerks salary July</t>
  </si>
  <si>
    <t>Defib shop.co.uk</t>
  </si>
  <si>
    <t>Defib pads</t>
  </si>
  <si>
    <t>BHIB Ltd</t>
  </si>
  <si>
    <t>Insurance renewal</t>
  </si>
  <si>
    <t>b3</t>
  </si>
  <si>
    <t>VH Insurance renewal</t>
  </si>
  <si>
    <t>CPRE</t>
  </si>
  <si>
    <t>Anifeed Ltd</t>
  </si>
  <si>
    <t>Internal audit</t>
  </si>
  <si>
    <t>b2</t>
  </si>
  <si>
    <t>clerks salary august</t>
  </si>
  <si>
    <t>amazon</t>
  </si>
  <si>
    <t>postage</t>
  </si>
  <si>
    <t>Clerks salary October</t>
  </si>
  <si>
    <t>Village Hall Trust</t>
  </si>
  <si>
    <t>Insurance claim</t>
  </si>
  <si>
    <t>ICO</t>
  </si>
  <si>
    <t>Notice board repairs</t>
  </si>
  <si>
    <t>BM Painter</t>
  </si>
  <si>
    <t>Village hall</t>
  </si>
  <si>
    <t>Donation</t>
  </si>
  <si>
    <t>Batteries and ink</t>
  </si>
  <si>
    <t>Clerks salary September</t>
  </si>
  <si>
    <t>precept 2/2</t>
  </si>
  <si>
    <t>Aviva</t>
  </si>
  <si>
    <t>Rememberance wreath</t>
  </si>
  <si>
    <t>Poppy shop</t>
  </si>
  <si>
    <t>Bill Wolliscroft</t>
  </si>
  <si>
    <t>Audit refund duplicated</t>
  </si>
  <si>
    <t>neighbourhood plan grant</t>
  </si>
  <si>
    <t>Locality/groundwork</t>
  </si>
  <si>
    <t>Salary November</t>
  </si>
  <si>
    <t>stationery</t>
  </si>
  <si>
    <t>Parish mapping</t>
  </si>
  <si>
    <t>Geosphere</t>
  </si>
  <si>
    <t>clerks salary</t>
  </si>
  <si>
    <t>noticeboard</t>
  </si>
  <si>
    <t>J Foster</t>
  </si>
  <si>
    <t>postage, stationery</t>
  </si>
  <si>
    <t>ink and paper</t>
  </si>
  <si>
    <t>HDC</t>
  </si>
  <si>
    <t>election costs</t>
  </si>
  <si>
    <t xml:space="preserve">clerks salary </t>
  </si>
  <si>
    <t>ink and postage</t>
  </si>
  <si>
    <t>f3</t>
  </si>
  <si>
    <t>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</si>
</sst>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68" activePane="bottomLeft" state="frozen"/>
      <selection activeCell="B1" sqref="B1"/>
      <selection pane="bottomLeft" activeCell="E82" sqref="E82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115</v>
      </c>
      <c r="C3" s="39" t="s">
        <v>114</v>
      </c>
      <c r="D3" s="39" t="s">
        <v>100</v>
      </c>
      <c r="E3" s="39" t="s">
        <v>113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105</v>
      </c>
      <c r="C4" s="39" t="s">
        <v>75</v>
      </c>
      <c r="D4" s="39" t="s">
        <v>119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105</v>
      </c>
      <c r="C5" s="39" t="s">
        <v>76</v>
      </c>
      <c r="D5" s="39" t="s">
        <v>106</v>
      </c>
      <c r="E5" s="39" t="s">
        <v>92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105</v>
      </c>
      <c r="C6" s="39" t="s">
        <v>70</v>
      </c>
      <c r="D6" s="39" t="s">
        <v>94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105</v>
      </c>
      <c r="C7" s="39" t="s">
        <v>75</v>
      </c>
      <c r="D7" s="39" t="s">
        <v>120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105</v>
      </c>
      <c r="C8" s="39" t="s">
        <v>117</v>
      </c>
      <c r="D8" s="39" t="s">
        <v>121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95</v>
      </c>
      <c r="C9" s="39" t="s">
        <v>96</v>
      </c>
      <c r="D9" s="39" t="s">
        <v>107</v>
      </c>
      <c r="E9" s="39" t="s">
        <v>98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>
        <v>45050</v>
      </c>
      <c r="B10" s="38" t="s">
        <v>115</v>
      </c>
      <c r="C10" s="39" t="s">
        <v>114</v>
      </c>
      <c r="D10" s="39" t="s">
        <v>100</v>
      </c>
      <c r="E10" s="39" t="s">
        <v>113</v>
      </c>
      <c r="F10" s="47" t="str">
        <f>VLOOKUP(E10,'Budget v Actual'!A:B,2,FALSE)</f>
        <v>Water</v>
      </c>
      <c r="G10" s="41">
        <v>7.3</v>
      </c>
      <c r="H10" s="41"/>
      <c r="I10" s="42">
        <v>7.3</v>
      </c>
      <c r="K10" s="43"/>
      <c r="L10" s="39" t="s">
        <v>61</v>
      </c>
    </row>
    <row r="11" spans="1:12" s="39" customFormat="1" ht="13.8" x14ac:dyDescent="0.3">
      <c r="A11" s="37">
        <v>45055</v>
      </c>
      <c r="B11" s="38" t="s">
        <v>105</v>
      </c>
      <c r="C11" s="39" t="s">
        <v>124</v>
      </c>
      <c r="D11" s="39" t="s">
        <v>122</v>
      </c>
      <c r="E11" s="39" t="s">
        <v>111</v>
      </c>
      <c r="F11" s="47" t="str">
        <f>VLOOKUP(E11,'Budget v Actual'!A:B,2,FALSE)</f>
        <v>Grants</v>
      </c>
      <c r="G11" s="41">
        <v>500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45055</v>
      </c>
      <c r="B12" s="38" t="s">
        <v>105</v>
      </c>
      <c r="C12" s="39" t="s">
        <v>125</v>
      </c>
      <c r="D12" s="39" t="s">
        <v>126</v>
      </c>
      <c r="E12" s="39" t="s">
        <v>99</v>
      </c>
      <c r="F12" s="47" t="str">
        <f>VLOOKUP(E12,'Budget v Actual'!A:B,2,FALSE)</f>
        <v>Grass Cutting</v>
      </c>
      <c r="G12" s="41">
        <v>378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45055</v>
      </c>
      <c r="B13" s="38" t="s">
        <v>105</v>
      </c>
      <c r="C13" s="39" t="s">
        <v>75</v>
      </c>
      <c r="D13" s="39" t="s">
        <v>110</v>
      </c>
      <c r="E13" s="39" t="s">
        <v>69</v>
      </c>
      <c r="F13" s="47" t="str">
        <f>VLOOKUP(E13,'Budget v Actual'!A:B,2,FALSE)</f>
        <v>Clerk's Salary</v>
      </c>
      <c r="G13" s="41">
        <v>229.31</v>
      </c>
      <c r="H13" s="41"/>
      <c r="I13" s="42"/>
      <c r="K13" s="43"/>
    </row>
    <row r="14" spans="1:12" s="39" customFormat="1" ht="13.8" x14ac:dyDescent="0.3">
      <c r="A14" s="37">
        <v>45055</v>
      </c>
      <c r="B14" s="38" t="s">
        <v>105</v>
      </c>
      <c r="C14" s="39" t="s">
        <v>102</v>
      </c>
      <c r="D14" s="39" t="s">
        <v>104</v>
      </c>
      <c r="E14" s="39" t="s">
        <v>91</v>
      </c>
      <c r="F14" s="47" t="str">
        <f>VLOOKUP(E14,'Budget v Actual'!A:B,2,FALSE)</f>
        <v>Repairs &amp; Maintenance, bins</v>
      </c>
      <c r="G14" s="41">
        <v>114.84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45055</v>
      </c>
      <c r="B15" s="38" t="s">
        <v>105</v>
      </c>
      <c r="C15" s="39" t="s">
        <v>70</v>
      </c>
      <c r="D15" s="39" t="s">
        <v>94</v>
      </c>
      <c r="E15" s="39" t="s">
        <v>69</v>
      </c>
      <c r="F15" s="47" t="str">
        <f>VLOOKUP(E15,'Budget v Actual'!A:B,2,FALSE)</f>
        <v>Clerk's Salary</v>
      </c>
      <c r="G15" s="41">
        <v>57.2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45055</v>
      </c>
      <c r="B16" s="38" t="s">
        <v>105</v>
      </c>
      <c r="C16" s="39" t="s">
        <v>75</v>
      </c>
      <c r="D16" s="39" t="s">
        <v>120</v>
      </c>
      <c r="E16" s="39" t="s">
        <v>67</v>
      </c>
      <c r="F16" s="47" t="str">
        <f>VLOOKUP(E16,'Budget v Actual'!A:B,2,FALSE)</f>
        <v>Printing, Stationery, Postage</v>
      </c>
      <c r="G16" s="41">
        <v>32.4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45057</v>
      </c>
      <c r="B17" s="38" t="s">
        <v>105</v>
      </c>
      <c r="C17" s="39" t="s">
        <v>75</v>
      </c>
      <c r="D17" s="39" t="s">
        <v>127</v>
      </c>
      <c r="E17" s="39" t="s">
        <v>67</v>
      </c>
      <c r="F17" s="47" t="str">
        <f>VLOOKUP(E17,'Budget v Actual'!A:B,2,FALSE)</f>
        <v>Printing, Stationery, Postage</v>
      </c>
      <c r="G17" s="41">
        <v>20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45057</v>
      </c>
      <c r="B18" s="38" t="s">
        <v>105</v>
      </c>
      <c r="C18" s="39" t="s">
        <v>128</v>
      </c>
      <c r="D18" s="39" t="s">
        <v>129</v>
      </c>
      <c r="E18" s="39" t="s">
        <v>91</v>
      </c>
      <c r="F18" s="47" t="str">
        <f>VLOOKUP(E18,'Budget v Actual'!A:B,2,FALSE)</f>
        <v>Repairs &amp; Maintenance, bins</v>
      </c>
      <c r="G18" s="41">
        <v>11.96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45066</v>
      </c>
      <c r="B19" s="38" t="s">
        <v>95</v>
      </c>
      <c r="C19" s="39" t="s">
        <v>96</v>
      </c>
      <c r="D19" s="39" t="s">
        <v>107</v>
      </c>
      <c r="E19" s="39" t="s">
        <v>98</v>
      </c>
      <c r="F19" s="47" t="str">
        <f>VLOOKUP(E19,'Budget v Actual'!A:B,2,FALSE)</f>
        <v>Bank Charges</v>
      </c>
      <c r="G19" s="41">
        <v>7.5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45079</v>
      </c>
      <c r="B20" s="38" t="s">
        <v>115</v>
      </c>
      <c r="C20" s="39" t="s">
        <v>114</v>
      </c>
      <c r="D20" s="39" t="s">
        <v>100</v>
      </c>
      <c r="E20" s="39" t="s">
        <v>113</v>
      </c>
      <c r="F20" s="47" t="str">
        <f>VLOOKUP(E20,'Budget v Actual'!A:B,2,FALSE)</f>
        <v>Water</v>
      </c>
      <c r="G20" s="41">
        <v>7.56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45083</v>
      </c>
      <c r="B21" s="38" t="s">
        <v>105</v>
      </c>
      <c r="C21" s="39" t="s">
        <v>125</v>
      </c>
      <c r="D21" s="39" t="s">
        <v>126</v>
      </c>
      <c r="E21" s="39" t="s">
        <v>99</v>
      </c>
      <c r="F21" s="47" t="str">
        <f>VLOOKUP(E21,'Budget v Actual'!A:B,2,FALSE)</f>
        <v>Grass Cutting</v>
      </c>
      <c r="G21" s="41">
        <v>378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45083</v>
      </c>
      <c r="B22" s="38" t="s">
        <v>105</v>
      </c>
      <c r="C22" s="39" t="s">
        <v>125</v>
      </c>
      <c r="D22" s="39" t="s">
        <v>126</v>
      </c>
      <c r="E22" s="39" t="s">
        <v>99</v>
      </c>
      <c r="F22" s="47" t="str">
        <f>VLOOKUP(E22,'Budget v Actual'!A:B,2,FALSE)</f>
        <v>Grass Cutting</v>
      </c>
      <c r="G22" s="41">
        <v>378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45083</v>
      </c>
      <c r="B23" s="38" t="s">
        <v>105</v>
      </c>
      <c r="C23" s="39" t="s">
        <v>75</v>
      </c>
      <c r="D23" s="39" t="s">
        <v>112</v>
      </c>
      <c r="E23" s="39" t="s">
        <v>69</v>
      </c>
      <c r="F23" s="47" t="str">
        <f>VLOOKUP(E23,'Budget v Actual'!A:B,2,FALSE)</f>
        <v>Clerk's Salary</v>
      </c>
      <c r="G23" s="41">
        <v>229.11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45083</v>
      </c>
      <c r="B24" s="38" t="s">
        <v>105</v>
      </c>
      <c r="C24" s="39" t="s">
        <v>70</v>
      </c>
      <c r="D24" s="39" t="s">
        <v>94</v>
      </c>
      <c r="E24" s="39" t="s">
        <v>69</v>
      </c>
      <c r="F24" s="47" t="str">
        <f>VLOOKUP(E24,'Budget v Actual'!A:B,2,FALSE)</f>
        <v>Clerk's Salary</v>
      </c>
      <c r="G24" s="41">
        <v>57.4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45083</v>
      </c>
      <c r="B25" s="38" t="s">
        <v>105</v>
      </c>
      <c r="C25" s="39" t="s">
        <v>75</v>
      </c>
      <c r="D25" s="39" t="s">
        <v>127</v>
      </c>
      <c r="E25" s="39" t="s">
        <v>67</v>
      </c>
      <c r="F25" s="47" t="str">
        <f>VLOOKUP(E25,'Budget v Actual'!A:B,2,FALSE)</f>
        <v>Printing, Stationery, Postage</v>
      </c>
      <c r="G25" s="41">
        <v>15.99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45097</v>
      </c>
      <c r="B26" s="38" t="s">
        <v>95</v>
      </c>
      <c r="C26" s="39" t="s">
        <v>96</v>
      </c>
      <c r="D26" s="39" t="s">
        <v>107</v>
      </c>
      <c r="E26" s="39" t="s">
        <v>98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45108</v>
      </c>
      <c r="B27" s="38" t="s">
        <v>105</v>
      </c>
      <c r="C27" s="39" t="s">
        <v>135</v>
      </c>
      <c r="D27" s="39" t="s">
        <v>136</v>
      </c>
      <c r="E27" s="39" t="s">
        <v>91</v>
      </c>
      <c r="F27" s="47" t="str">
        <f>VLOOKUP(E27,'Budget v Actual'!A:B,2,FALSE)</f>
        <v>Repairs &amp; Maintenance, bins</v>
      </c>
      <c r="G27" s="41">
        <v>91.74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45110</v>
      </c>
      <c r="B28" s="38" t="s">
        <v>105</v>
      </c>
      <c r="C28" s="39" t="s">
        <v>125</v>
      </c>
      <c r="D28" s="39" t="s">
        <v>126</v>
      </c>
      <c r="E28" s="39" t="s">
        <v>99</v>
      </c>
      <c r="F28" s="47" t="str">
        <f>VLOOKUP(E28,'Budget v Actual'!A:B,2,FALSE)</f>
        <v>Grass Cutting</v>
      </c>
      <c r="G28" s="41">
        <v>378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45110</v>
      </c>
      <c r="B29" s="38" t="s">
        <v>105</v>
      </c>
      <c r="C29" s="39" t="s">
        <v>75</v>
      </c>
      <c r="D29" s="39" t="s">
        <v>134</v>
      </c>
      <c r="E29" s="39" t="s">
        <v>69</v>
      </c>
      <c r="F29" s="47" t="str">
        <f>VLOOKUP(E29,'Budget v Actual'!A:B,2,FALSE)</f>
        <v>Clerk's Salary</v>
      </c>
      <c r="G29" s="41">
        <v>229.31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45110</v>
      </c>
      <c r="B30" s="38" t="s">
        <v>105</v>
      </c>
      <c r="C30" s="39" t="s">
        <v>70</v>
      </c>
      <c r="D30" s="39" t="s">
        <v>94</v>
      </c>
      <c r="E30" s="39" t="s">
        <v>69</v>
      </c>
      <c r="F30" s="47" t="str">
        <f>VLOOKUP(E30,'Budget v Actual'!A:B,2,FALSE)</f>
        <v>Clerk's Salary</v>
      </c>
      <c r="G30" s="41">
        <v>57.2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45110</v>
      </c>
      <c r="B31" s="38" t="s">
        <v>105</v>
      </c>
      <c r="C31" s="39" t="s">
        <v>76</v>
      </c>
      <c r="D31" s="39" t="s">
        <v>132</v>
      </c>
      <c r="E31" s="39" t="s">
        <v>133</v>
      </c>
      <c r="F31" s="47" t="str">
        <f>VLOOKUP(E31,'Budget v Actual'!A:B,2,FALSE)</f>
        <v>Training &amp; Development</v>
      </c>
      <c r="G31" s="41">
        <v>40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45110</v>
      </c>
      <c r="B32" s="38" t="s">
        <v>105</v>
      </c>
      <c r="C32" s="39" t="s">
        <v>75</v>
      </c>
      <c r="D32" s="39" t="s">
        <v>120</v>
      </c>
      <c r="E32" s="39" t="s">
        <v>67</v>
      </c>
      <c r="F32" s="47" t="str">
        <f>VLOOKUP(E32,'Budget v Actual'!A:B,2,FALSE)</f>
        <v>Printing, Stationery, Postage</v>
      </c>
      <c r="G32" s="41">
        <v>30.95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45111</v>
      </c>
      <c r="B33" s="38" t="s">
        <v>115</v>
      </c>
      <c r="C33" s="39" t="s">
        <v>114</v>
      </c>
      <c r="D33" s="39" t="s">
        <v>100</v>
      </c>
      <c r="E33" s="39" t="s">
        <v>113</v>
      </c>
      <c r="F33" s="47" t="str">
        <f>VLOOKUP(E33,'Budget v Actual'!A:B,2,FALSE)</f>
        <v>Water</v>
      </c>
      <c r="G33" s="41">
        <v>7.81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45124</v>
      </c>
      <c r="B34" s="38" t="s">
        <v>105</v>
      </c>
      <c r="C34" s="39" t="s">
        <v>137</v>
      </c>
      <c r="D34" s="39" t="s">
        <v>138</v>
      </c>
      <c r="E34" s="39" t="s">
        <v>139</v>
      </c>
      <c r="F34" s="47" t="str">
        <f>VLOOKUP(E34,'[1]Budget v Actual'!A:B,2,FALSE)</f>
        <v>Insurance</v>
      </c>
      <c r="G34" s="41">
        <v>436.47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45124</v>
      </c>
      <c r="B35" s="38" t="s">
        <v>105</v>
      </c>
      <c r="C35" s="39" t="s">
        <v>137</v>
      </c>
      <c r="D35" s="39" t="s">
        <v>140</v>
      </c>
      <c r="E35" s="39" t="s">
        <v>139</v>
      </c>
      <c r="F35" s="47" t="str">
        <f>VLOOKUP(E35,'[1]Budget v Actual'!A:B,2,FALSE)</f>
        <v>Insurance</v>
      </c>
      <c r="G35" s="41">
        <v>378.46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45124</v>
      </c>
      <c r="B36" s="38" t="s">
        <v>105</v>
      </c>
      <c r="C36" s="39" t="s">
        <v>141</v>
      </c>
      <c r="D36" s="39" t="s">
        <v>106</v>
      </c>
      <c r="E36" s="39" t="s">
        <v>92</v>
      </c>
      <c r="F36" s="47" t="str">
        <f>VLOOKUP(E36,'Budget v Actual'!A:B,2,FALSE)</f>
        <v>Subscriptions &amp; Membership</v>
      </c>
      <c r="G36" s="41">
        <v>36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45127</v>
      </c>
      <c r="B37" s="38" t="s">
        <v>95</v>
      </c>
      <c r="C37" s="39" t="s">
        <v>96</v>
      </c>
      <c r="D37" s="39" t="s">
        <v>107</v>
      </c>
      <c r="E37" s="39" t="s">
        <v>98</v>
      </c>
      <c r="F37" s="47" t="str">
        <f>VLOOKUP(E37,'Budget v Actual'!A:B,2,FALSE)</f>
        <v>Bank Charges</v>
      </c>
      <c r="G37" s="41">
        <v>7.5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45131</v>
      </c>
      <c r="B38" s="38" t="s">
        <v>105</v>
      </c>
      <c r="C38" s="39" t="s">
        <v>142</v>
      </c>
      <c r="D38" s="39" t="s">
        <v>143</v>
      </c>
      <c r="E38" s="39" t="s">
        <v>144</v>
      </c>
      <c r="F38" s="47" t="str">
        <f>VLOOKUP(E38,'Budget v Actual'!A:B,2,FALSE)</f>
        <v>Audit</v>
      </c>
      <c r="G38" s="41">
        <v>276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45140</v>
      </c>
      <c r="B39" s="38" t="s">
        <v>115</v>
      </c>
      <c r="C39" s="39" t="s">
        <v>114</v>
      </c>
      <c r="D39" s="39" t="s">
        <v>100</v>
      </c>
      <c r="E39" s="39" t="s">
        <v>113</v>
      </c>
      <c r="F39" s="47" t="str">
        <f>VLOOKUP(E39,'Budget v Actual'!A:B,2,FALSE)</f>
        <v>Water</v>
      </c>
      <c r="G39" s="41">
        <v>11.26</v>
      </c>
      <c r="H39" s="41"/>
      <c r="I39" s="42"/>
      <c r="K39" s="43"/>
    </row>
    <row r="40" spans="1:12" s="39" customFormat="1" ht="13.8" x14ac:dyDescent="0.3">
      <c r="A40" s="37">
        <v>45146</v>
      </c>
      <c r="B40" s="38" t="s">
        <v>105</v>
      </c>
      <c r="C40" s="39" t="s">
        <v>75</v>
      </c>
      <c r="D40" s="39" t="s">
        <v>145</v>
      </c>
      <c r="E40" s="39" t="s">
        <v>69</v>
      </c>
      <c r="F40" s="47" t="str">
        <f>VLOOKUP(E40,'Budget v Actual'!A:B,2,FALSE)</f>
        <v>Clerk's Salary</v>
      </c>
      <c r="G40" s="41">
        <v>229.31</v>
      </c>
      <c r="H40" s="41"/>
      <c r="I40" s="42"/>
      <c r="K40" s="43"/>
      <c r="L40" s="39" t="s">
        <v>61</v>
      </c>
    </row>
    <row r="41" spans="1:12" s="39" customFormat="1" ht="13.8" x14ac:dyDescent="0.3">
      <c r="A41" s="37">
        <v>45146</v>
      </c>
      <c r="B41" s="38" t="s">
        <v>105</v>
      </c>
      <c r="C41" s="39" t="s">
        <v>70</v>
      </c>
      <c r="D41" s="39" t="s">
        <v>94</v>
      </c>
      <c r="E41" s="39" t="s">
        <v>69</v>
      </c>
      <c r="F41" s="47" t="str">
        <f>VLOOKUP(E41,'Budget v Actual'!A:B,2,FALSE)</f>
        <v>Clerk's Salary</v>
      </c>
      <c r="G41" s="41">
        <v>57.2</v>
      </c>
      <c r="H41" s="41"/>
      <c r="I41" s="42"/>
      <c r="K41" s="43"/>
      <c r="L41" s="39" t="s">
        <v>61</v>
      </c>
    </row>
    <row r="42" spans="1:12" s="39" customFormat="1" ht="13.8" x14ac:dyDescent="0.3">
      <c r="A42" s="37">
        <v>45146</v>
      </c>
      <c r="B42" s="38" t="s">
        <v>105</v>
      </c>
      <c r="C42" s="39" t="s">
        <v>146</v>
      </c>
      <c r="D42" s="39" t="s">
        <v>127</v>
      </c>
      <c r="E42" s="39" t="s">
        <v>67</v>
      </c>
      <c r="F42" s="47" t="str">
        <f>VLOOKUP(E42,'Budget v Actual'!A:B,2,FALSE)</f>
        <v>Printing, Stationery, Postage</v>
      </c>
      <c r="G42" s="41">
        <v>21.99</v>
      </c>
      <c r="H42" s="41"/>
      <c r="I42" s="42"/>
      <c r="K42" s="43"/>
      <c r="L42" s="39" t="s">
        <v>61</v>
      </c>
    </row>
    <row r="43" spans="1:12" s="39" customFormat="1" ht="13.8" x14ac:dyDescent="0.3">
      <c r="A43" s="37">
        <v>45157</v>
      </c>
      <c r="B43" s="38" t="s">
        <v>105</v>
      </c>
      <c r="C43" s="39" t="s">
        <v>96</v>
      </c>
      <c r="D43" s="39" t="s">
        <v>107</v>
      </c>
      <c r="E43" s="39" t="s">
        <v>98</v>
      </c>
      <c r="F43" s="47" t="str">
        <f>VLOOKUP(E43,'Budget v Actual'!A:B,2,FALSE)</f>
        <v>Bank Charges</v>
      </c>
      <c r="G43" s="41">
        <v>7.5</v>
      </c>
      <c r="H43" s="41"/>
      <c r="I43" s="42"/>
      <c r="K43" s="43"/>
      <c r="L43" s="39" t="s">
        <v>61</v>
      </c>
    </row>
    <row r="44" spans="1:12" s="39" customFormat="1" ht="13.8" x14ac:dyDescent="0.3">
      <c r="A44" s="37">
        <v>45173</v>
      </c>
      <c r="B44" s="38" t="s">
        <v>115</v>
      </c>
      <c r="C44" s="39" t="s">
        <v>114</v>
      </c>
      <c r="D44" s="39" t="s">
        <v>100</v>
      </c>
      <c r="E44" s="39" t="s">
        <v>113</v>
      </c>
      <c r="F44" s="47" t="str">
        <f>VLOOKUP(E44,'Budget v Actual'!A:B,2,FALSE)</f>
        <v>Water</v>
      </c>
      <c r="G44" s="41">
        <v>7.81</v>
      </c>
      <c r="H44" s="41"/>
      <c r="I44" s="42"/>
      <c r="K44" s="43"/>
      <c r="L44" s="39" t="s">
        <v>61</v>
      </c>
    </row>
    <row r="45" spans="1:12" s="39" customFormat="1" ht="13.8" x14ac:dyDescent="0.3">
      <c r="A45" s="37">
        <v>45173</v>
      </c>
      <c r="B45" s="38" t="s">
        <v>105</v>
      </c>
      <c r="C45" s="39" t="s">
        <v>125</v>
      </c>
      <c r="D45" s="39" t="s">
        <v>126</v>
      </c>
      <c r="E45" s="39" t="s">
        <v>99</v>
      </c>
      <c r="F45" s="47" t="str">
        <f>VLOOKUP(E45,'Budget v Actual'!A:B,2,FALSE)</f>
        <v>Grass Cutting</v>
      </c>
      <c r="G45" s="41">
        <v>378</v>
      </c>
      <c r="H45" s="41"/>
      <c r="I45" s="42"/>
      <c r="K45" s="43"/>
      <c r="L45" s="39" t="s">
        <v>61</v>
      </c>
    </row>
    <row r="46" spans="1:12" s="39" customFormat="1" ht="13.8" x14ac:dyDescent="0.3">
      <c r="A46" s="37">
        <v>45173</v>
      </c>
      <c r="B46" s="38" t="s">
        <v>105</v>
      </c>
      <c r="C46" s="39" t="s">
        <v>75</v>
      </c>
      <c r="D46" s="39" t="s">
        <v>157</v>
      </c>
      <c r="E46" s="39" t="s">
        <v>69</v>
      </c>
      <c r="F46" s="47" t="str">
        <f>VLOOKUP(E46,'Budget v Actual'!A:B,2,FALSE)</f>
        <v>Clerk's Salary</v>
      </c>
      <c r="G46" s="41">
        <v>229.31</v>
      </c>
      <c r="H46" s="41"/>
      <c r="I46" s="42"/>
      <c r="K46" s="43"/>
      <c r="L46" s="39" t="s">
        <v>61</v>
      </c>
    </row>
    <row r="47" spans="1:12" s="39" customFormat="1" ht="13.8" x14ac:dyDescent="0.3">
      <c r="A47" s="37">
        <v>45173</v>
      </c>
      <c r="B47" s="38" t="s">
        <v>105</v>
      </c>
      <c r="C47" s="39" t="s">
        <v>70</v>
      </c>
      <c r="D47" s="39" t="s">
        <v>94</v>
      </c>
      <c r="E47" s="39" t="s">
        <v>69</v>
      </c>
      <c r="F47" s="47" t="str">
        <f>VLOOKUP(E47,'Budget v Actual'!A:B,2,FALSE)</f>
        <v>Clerk's Salary</v>
      </c>
      <c r="G47" s="41">
        <v>57.2</v>
      </c>
      <c r="H47" s="41"/>
      <c r="I47" s="42"/>
      <c r="K47" s="43"/>
      <c r="L47" s="39" t="s">
        <v>61</v>
      </c>
    </row>
    <row r="48" spans="1:12" s="39" customFormat="1" ht="13.8" x14ac:dyDescent="0.3">
      <c r="A48" s="37">
        <v>45173</v>
      </c>
      <c r="B48" s="38" t="s">
        <v>105</v>
      </c>
      <c r="C48" s="39" t="s">
        <v>75</v>
      </c>
      <c r="D48" s="39" t="s">
        <v>127</v>
      </c>
      <c r="E48" s="39" t="s">
        <v>67</v>
      </c>
      <c r="F48" s="47" t="str">
        <f>VLOOKUP(E48,'[2]Budget v Actual'!A:B,2,FALSE)</f>
        <v>Printing, Stationery, Postage</v>
      </c>
      <c r="G48" s="41">
        <v>31.99</v>
      </c>
      <c r="H48" s="41"/>
      <c r="I48" s="42"/>
      <c r="K48" s="43"/>
      <c r="L48" s="39" t="s">
        <v>61</v>
      </c>
    </row>
    <row r="49" spans="1:12" s="39" customFormat="1" ht="13.8" x14ac:dyDescent="0.3">
      <c r="A49" s="37">
        <v>45173</v>
      </c>
      <c r="B49" s="38" t="s">
        <v>105</v>
      </c>
      <c r="C49" s="39" t="s">
        <v>117</v>
      </c>
      <c r="D49" s="39" t="s">
        <v>156</v>
      </c>
      <c r="E49" s="39" t="s">
        <v>67</v>
      </c>
      <c r="F49" s="47" t="s">
        <v>24</v>
      </c>
      <c r="G49" s="41">
        <v>23.65</v>
      </c>
      <c r="H49" s="41"/>
      <c r="I49" s="42"/>
      <c r="K49" s="43"/>
    </row>
    <row r="50" spans="1:12" s="39" customFormat="1" ht="13.8" x14ac:dyDescent="0.3">
      <c r="A50" s="37">
        <v>45182</v>
      </c>
      <c r="B50" s="38" t="s">
        <v>105</v>
      </c>
      <c r="C50" s="39" t="s">
        <v>149</v>
      </c>
      <c r="D50" s="39" t="s">
        <v>155</v>
      </c>
      <c r="E50" s="39" t="s">
        <v>103</v>
      </c>
      <c r="F50" s="47" t="s">
        <v>154</v>
      </c>
      <c r="G50" s="41">
        <v>750</v>
      </c>
      <c r="H50" s="41"/>
      <c r="I50" s="42"/>
      <c r="K50" s="43"/>
      <c r="L50" s="39" t="s">
        <v>61</v>
      </c>
    </row>
    <row r="51" spans="1:12" s="39" customFormat="1" ht="13.8" x14ac:dyDescent="0.3">
      <c r="A51" s="37">
        <v>45182</v>
      </c>
      <c r="B51" s="38" t="s">
        <v>105</v>
      </c>
      <c r="C51" s="39" t="s">
        <v>125</v>
      </c>
      <c r="D51" s="39" t="s">
        <v>126</v>
      </c>
      <c r="E51" s="39" t="s">
        <v>99</v>
      </c>
      <c r="F51" s="47" t="s">
        <v>49</v>
      </c>
      <c r="G51" s="41">
        <v>378</v>
      </c>
      <c r="H51" s="41"/>
      <c r="I51" s="42"/>
      <c r="K51" s="43"/>
    </row>
    <row r="52" spans="1:12" s="39" customFormat="1" ht="13.8" x14ac:dyDescent="0.3">
      <c r="A52" s="37">
        <v>45182</v>
      </c>
      <c r="B52" s="38" t="s">
        <v>105</v>
      </c>
      <c r="C52" s="39" t="s">
        <v>153</v>
      </c>
      <c r="D52" s="39" t="s">
        <v>152</v>
      </c>
      <c r="E52" s="39" t="s">
        <v>91</v>
      </c>
      <c r="F52" s="47" t="s">
        <v>85</v>
      </c>
      <c r="G52" s="41">
        <v>120</v>
      </c>
      <c r="H52" s="41"/>
      <c r="I52" s="42"/>
      <c r="K52" s="43"/>
    </row>
    <row r="53" spans="1:12" s="39" customFormat="1" ht="13.8" x14ac:dyDescent="0.3">
      <c r="A53" s="37">
        <v>45182</v>
      </c>
      <c r="B53" s="38" t="s">
        <v>105</v>
      </c>
      <c r="C53" s="39" t="s">
        <v>75</v>
      </c>
      <c r="D53" s="39" t="s">
        <v>147</v>
      </c>
      <c r="E53" s="39" t="s">
        <v>67</v>
      </c>
      <c r="F53" s="47" t="str">
        <f>VLOOKUP(E53,'[2]Budget v Actual'!A:B,2,FALSE)</f>
        <v>Printing, Stationery, Postage</v>
      </c>
      <c r="G53" s="41">
        <v>26.47</v>
      </c>
      <c r="H53" s="41"/>
      <c r="I53" s="42"/>
      <c r="K53" s="43"/>
    </row>
    <row r="54" spans="1:12" s="39" customFormat="1" ht="13.8" x14ac:dyDescent="0.3">
      <c r="A54" s="37">
        <v>45184</v>
      </c>
      <c r="B54" s="38" t="s">
        <v>115</v>
      </c>
      <c r="C54" s="39" t="s">
        <v>151</v>
      </c>
      <c r="D54" s="39" t="s">
        <v>106</v>
      </c>
      <c r="E54" s="39" t="s">
        <v>92</v>
      </c>
      <c r="F54" s="47" t="str">
        <f>VLOOKUP(E54,'[3]Budget v Actual'!A:B,2,FALSE)</f>
        <v>Subscriptions &amp; Membership</v>
      </c>
      <c r="G54" s="41">
        <v>35</v>
      </c>
      <c r="H54" s="41"/>
      <c r="I54" s="42"/>
      <c r="K54" s="43"/>
    </row>
    <row r="55" spans="1:12" s="39" customFormat="1" ht="13.8" x14ac:dyDescent="0.3">
      <c r="A55" s="37">
        <v>45188</v>
      </c>
      <c r="B55" s="38" t="s">
        <v>95</v>
      </c>
      <c r="C55" s="39" t="s">
        <v>96</v>
      </c>
      <c r="D55" s="39" t="s">
        <v>107</v>
      </c>
      <c r="E55" s="39" t="s">
        <v>98</v>
      </c>
      <c r="F55" s="47" t="s">
        <v>80</v>
      </c>
      <c r="G55" s="41">
        <v>7.5</v>
      </c>
      <c r="H55" s="41"/>
      <c r="I55" s="42"/>
      <c r="K55" s="43"/>
    </row>
    <row r="56" spans="1:12" s="39" customFormat="1" ht="13.8" x14ac:dyDescent="0.3">
      <c r="A56" s="37">
        <v>45189</v>
      </c>
      <c r="B56" s="38" t="s">
        <v>105</v>
      </c>
      <c r="C56" s="39" t="s">
        <v>149</v>
      </c>
      <c r="D56" s="39" t="s">
        <v>150</v>
      </c>
      <c r="E56" s="39" t="s">
        <v>103</v>
      </c>
      <c r="F56" s="47" t="s">
        <v>154</v>
      </c>
      <c r="G56" s="41">
        <v>895</v>
      </c>
      <c r="H56" s="41"/>
      <c r="I56" s="42"/>
      <c r="K56" s="43"/>
    </row>
    <row r="57" spans="1:12" s="39" customFormat="1" ht="13.8" x14ac:dyDescent="0.3">
      <c r="A57" s="37">
        <v>45201</v>
      </c>
      <c r="B57" s="38" t="s">
        <v>105</v>
      </c>
      <c r="C57" s="39" t="s">
        <v>125</v>
      </c>
      <c r="D57" s="39" t="s">
        <v>126</v>
      </c>
      <c r="E57" s="39" t="s">
        <v>99</v>
      </c>
      <c r="F57" s="47" t="s">
        <v>49</v>
      </c>
      <c r="G57" s="41">
        <v>378</v>
      </c>
      <c r="H57" s="41"/>
      <c r="I57" s="42"/>
      <c r="K57" s="43"/>
    </row>
    <row r="58" spans="1:12" s="39" customFormat="1" ht="13.8" x14ac:dyDescent="0.3">
      <c r="A58" s="37">
        <v>45201</v>
      </c>
      <c r="B58" s="38" t="s">
        <v>105</v>
      </c>
      <c r="C58" s="39" t="s">
        <v>75</v>
      </c>
      <c r="D58" s="39" t="s">
        <v>148</v>
      </c>
      <c r="E58" s="39" t="s">
        <v>98</v>
      </c>
      <c r="F58" s="40" t="s">
        <v>80</v>
      </c>
      <c r="G58" s="41">
        <v>229.31</v>
      </c>
      <c r="H58" s="41"/>
      <c r="I58" s="42"/>
      <c r="K58" s="43"/>
    </row>
    <row r="59" spans="1:12" s="39" customFormat="1" ht="13.8" x14ac:dyDescent="0.3">
      <c r="A59" s="37">
        <v>45201</v>
      </c>
      <c r="B59" s="38" t="s">
        <v>105</v>
      </c>
      <c r="C59" s="39" t="s">
        <v>70</v>
      </c>
      <c r="D59" s="39" t="s">
        <v>94</v>
      </c>
      <c r="E59" s="39" t="s">
        <v>69</v>
      </c>
      <c r="F59" s="40" t="str">
        <f>VLOOKUP(E59,'[3]Budget v Actual'!A:B,2,FALSE)</f>
        <v>Clerk's Salary</v>
      </c>
      <c r="G59" s="41">
        <v>57.2</v>
      </c>
      <c r="H59" s="41"/>
      <c r="I59" s="42"/>
      <c r="K59" s="43"/>
    </row>
    <row r="60" spans="1:12" s="39" customFormat="1" ht="13.8" x14ac:dyDescent="0.3">
      <c r="A60" s="37">
        <v>45201</v>
      </c>
      <c r="B60" s="38" t="s">
        <v>105</v>
      </c>
      <c r="C60" s="39" t="s">
        <v>75</v>
      </c>
      <c r="D60" s="39" t="s">
        <v>127</v>
      </c>
      <c r="E60" s="39" t="s">
        <v>67</v>
      </c>
      <c r="F60" s="40" t="str">
        <f>VLOOKUP(E60,'[3]Budget v Actual'!A:B,2,FALSE)</f>
        <v>Printing, Stationery, Postage</v>
      </c>
      <c r="G60" s="41">
        <v>41.89</v>
      </c>
      <c r="H60" s="41"/>
      <c r="I60" s="42"/>
      <c r="K60" s="43"/>
    </row>
    <row r="61" spans="1:12" s="39" customFormat="1" ht="13.8" x14ac:dyDescent="0.3">
      <c r="A61" s="37">
        <v>45201</v>
      </c>
      <c r="B61" s="38" t="s">
        <v>105</v>
      </c>
      <c r="C61" s="39" t="s">
        <v>75</v>
      </c>
      <c r="D61" s="39" t="s">
        <v>147</v>
      </c>
      <c r="E61" s="39" t="s">
        <v>67</v>
      </c>
      <c r="F61" s="40" t="str">
        <f>VLOOKUP(E61,'[3]Budget v Actual'!A:B,2,FALSE)</f>
        <v>Printing, Stationery, Postage</v>
      </c>
      <c r="G61" s="41">
        <v>7.65</v>
      </c>
      <c r="H61" s="41"/>
      <c r="I61" s="42"/>
      <c r="K61" s="43"/>
    </row>
    <row r="62" spans="1:12" s="39" customFormat="1" ht="13.8" x14ac:dyDescent="0.3">
      <c r="A62" s="37">
        <v>45204</v>
      </c>
      <c r="B62" s="38" t="s">
        <v>115</v>
      </c>
      <c r="C62" s="39" t="s">
        <v>114</v>
      </c>
      <c r="D62" s="39" t="s">
        <v>100</v>
      </c>
      <c r="E62" s="39" t="s">
        <v>113</v>
      </c>
      <c r="F62" s="40" t="s">
        <v>100</v>
      </c>
      <c r="G62" s="41">
        <v>7.81</v>
      </c>
      <c r="H62" s="41"/>
      <c r="I62" s="42"/>
      <c r="K62" s="43"/>
    </row>
    <row r="63" spans="1:12" s="39" customFormat="1" ht="13.8" x14ac:dyDescent="0.3">
      <c r="A63" s="37">
        <v>45217</v>
      </c>
      <c r="B63" s="38" t="s">
        <v>105</v>
      </c>
      <c r="C63" s="39" t="s">
        <v>161</v>
      </c>
      <c r="D63" s="39" t="s">
        <v>160</v>
      </c>
      <c r="E63" s="39" t="s">
        <v>91</v>
      </c>
      <c r="F63" s="40" t="s">
        <v>100</v>
      </c>
      <c r="G63" s="41">
        <v>28.98</v>
      </c>
      <c r="H63" s="41"/>
      <c r="I63" s="42"/>
      <c r="K63" s="43"/>
    </row>
    <row r="64" spans="1:12" s="39" customFormat="1" ht="13.8" x14ac:dyDescent="0.3">
      <c r="A64" s="37">
        <v>45219</v>
      </c>
      <c r="B64" s="38" t="s">
        <v>95</v>
      </c>
      <c r="C64" s="39" t="s">
        <v>96</v>
      </c>
      <c r="D64" s="39" t="s">
        <v>107</v>
      </c>
      <c r="E64" s="39" t="s">
        <v>98</v>
      </c>
      <c r="F64" s="40" t="s">
        <v>85</v>
      </c>
      <c r="G64" s="41">
        <v>7.5</v>
      </c>
      <c r="H64" s="41"/>
      <c r="I64" s="42"/>
      <c r="K64" s="43"/>
    </row>
    <row r="65" spans="1:11" s="39" customFormat="1" ht="13.8" x14ac:dyDescent="0.3">
      <c r="A65" s="37">
        <v>45232</v>
      </c>
      <c r="B65" s="38" t="s">
        <v>115</v>
      </c>
      <c r="C65" s="39" t="s">
        <v>114</v>
      </c>
      <c r="D65" s="39" t="s">
        <v>100</v>
      </c>
      <c r="E65" s="39" t="s">
        <v>113</v>
      </c>
      <c r="F65" s="40" t="s">
        <v>100</v>
      </c>
      <c r="G65" s="41">
        <v>7.56</v>
      </c>
      <c r="H65" s="41"/>
      <c r="I65" s="42"/>
      <c r="K65" s="43"/>
    </row>
    <row r="66" spans="1:11" s="39" customFormat="1" ht="13.8" x14ac:dyDescent="0.3">
      <c r="A66" s="37">
        <v>45236</v>
      </c>
      <c r="B66" s="38" t="s">
        <v>105</v>
      </c>
      <c r="C66" s="39" t="s">
        <v>75</v>
      </c>
      <c r="D66" s="39" t="s">
        <v>166</v>
      </c>
      <c r="E66" s="39" t="s">
        <v>69</v>
      </c>
      <c r="F66" s="40" t="str">
        <f>VLOOKUP(E66,'[3]Budget v Actual'!A:B,2,FALSE)</f>
        <v>Clerk's Salary</v>
      </c>
      <c r="G66" s="41">
        <v>560.70000000000005</v>
      </c>
      <c r="H66" s="41"/>
      <c r="I66" s="42"/>
      <c r="K66" s="43"/>
    </row>
    <row r="67" spans="1:11" s="39" customFormat="1" ht="13.8" x14ac:dyDescent="0.3">
      <c r="A67" s="37">
        <v>45236</v>
      </c>
      <c r="B67" s="38" t="s">
        <v>105</v>
      </c>
      <c r="C67" s="39" t="s">
        <v>125</v>
      </c>
      <c r="D67" s="39" t="s">
        <v>126</v>
      </c>
      <c r="E67" s="39" t="s">
        <v>99</v>
      </c>
      <c r="F67" s="40" t="str">
        <f>VLOOKUP(E67,'[3]Budget v Actual'!A:B,2,FALSE)</f>
        <v>Grass Cutting</v>
      </c>
      <c r="G67" s="41">
        <v>378</v>
      </c>
      <c r="H67" s="41"/>
      <c r="I67" s="42"/>
      <c r="K67" s="43"/>
    </row>
    <row r="68" spans="1:11" s="39" customFormat="1" ht="13.8" x14ac:dyDescent="0.3">
      <c r="A68" s="37">
        <v>45236</v>
      </c>
      <c r="B68" s="38" t="s">
        <v>105</v>
      </c>
      <c r="C68" s="39" t="s">
        <v>70</v>
      </c>
      <c r="D68" s="39" t="s">
        <v>94</v>
      </c>
      <c r="E68" s="39" t="s">
        <v>69</v>
      </c>
      <c r="F68" s="40" t="str">
        <f>VLOOKUP(E68,'[3]Budget v Actual'!A:B,2,FALSE)</f>
        <v>Clerk's Salary</v>
      </c>
      <c r="G68" s="41">
        <v>140</v>
      </c>
      <c r="H68" s="41"/>
      <c r="I68" s="42"/>
      <c r="K68" s="43"/>
    </row>
    <row r="69" spans="1:11" s="39" customFormat="1" ht="13.8" x14ac:dyDescent="0.3">
      <c r="A69" s="37">
        <v>45236</v>
      </c>
      <c r="B69" s="38" t="s">
        <v>105</v>
      </c>
      <c r="C69" s="39" t="s">
        <v>75</v>
      </c>
      <c r="D69" s="39" t="s">
        <v>167</v>
      </c>
      <c r="E69" s="39" t="s">
        <v>67</v>
      </c>
      <c r="F69" s="40" t="s">
        <v>24</v>
      </c>
      <c r="G69" s="41">
        <v>36.57</v>
      </c>
      <c r="H69" s="46"/>
      <c r="I69" s="42"/>
      <c r="K69" s="43"/>
    </row>
    <row r="70" spans="1:11" s="39" customFormat="1" ht="13.8" x14ac:dyDescent="0.3">
      <c r="A70" s="37">
        <v>45249</v>
      </c>
      <c r="B70" s="38" t="s">
        <v>95</v>
      </c>
      <c r="C70" s="39" t="s">
        <v>96</v>
      </c>
      <c r="D70" s="39" t="s">
        <v>107</v>
      </c>
      <c r="E70" s="39" t="s">
        <v>98</v>
      </c>
      <c r="F70" s="40" t="s">
        <v>80</v>
      </c>
      <c r="G70" s="41">
        <v>7.5</v>
      </c>
      <c r="H70" s="41"/>
      <c r="I70" s="42"/>
      <c r="K70" s="43"/>
    </row>
    <row r="71" spans="1:11" s="39" customFormat="1" ht="13.8" x14ac:dyDescent="0.3">
      <c r="A71" s="37">
        <v>45250</v>
      </c>
      <c r="B71" s="38" t="s">
        <v>105</v>
      </c>
      <c r="C71" s="39" t="s">
        <v>169</v>
      </c>
      <c r="D71" s="39" t="s">
        <v>168</v>
      </c>
      <c r="E71" s="39" t="s">
        <v>92</v>
      </c>
      <c r="F71" s="40" t="str">
        <f>VLOOKUP(E71,'[3]Budget v Actual'!A:B,2,FALSE)</f>
        <v>Subscriptions &amp; Membership</v>
      </c>
      <c r="G71" s="41">
        <v>48</v>
      </c>
      <c r="H71" s="41"/>
      <c r="I71" s="42"/>
      <c r="K71" s="43"/>
    </row>
    <row r="72" spans="1:11" s="39" customFormat="1" ht="13.8" x14ac:dyDescent="0.3">
      <c r="A72" s="37">
        <v>45250</v>
      </c>
      <c r="B72" s="38" t="s">
        <v>105</v>
      </c>
      <c r="C72" s="39" t="s">
        <v>75</v>
      </c>
      <c r="D72" s="39" t="s">
        <v>167</v>
      </c>
      <c r="E72" s="39" t="s">
        <v>67</v>
      </c>
      <c r="F72" s="40" t="s">
        <v>24</v>
      </c>
      <c r="G72" s="41">
        <v>23.58</v>
      </c>
      <c r="H72" s="41"/>
      <c r="I72" s="42"/>
      <c r="K72" s="43"/>
    </row>
    <row r="73" spans="1:11" s="39" customFormat="1" ht="13.8" x14ac:dyDescent="0.3">
      <c r="A73" s="37">
        <v>45264</v>
      </c>
      <c r="B73" s="38" t="s">
        <v>115</v>
      </c>
      <c r="C73" s="39" t="s">
        <v>114</v>
      </c>
      <c r="D73" s="39" t="s">
        <v>100</v>
      </c>
      <c r="E73" s="39" t="s">
        <v>113</v>
      </c>
      <c r="F73" s="40" t="s">
        <v>100</v>
      </c>
      <c r="G73" s="41">
        <v>7.81</v>
      </c>
      <c r="H73" s="41"/>
      <c r="I73" s="42"/>
      <c r="K73" s="43"/>
    </row>
    <row r="74" spans="1:11" s="39" customFormat="1" ht="13.8" x14ac:dyDescent="0.3">
      <c r="A74" s="37">
        <v>45273</v>
      </c>
      <c r="B74" s="38" t="s">
        <v>105</v>
      </c>
      <c r="C74" s="39" t="s">
        <v>125</v>
      </c>
      <c r="D74" s="39" t="s">
        <v>126</v>
      </c>
      <c r="E74" s="39" t="s">
        <v>99</v>
      </c>
      <c r="F74" s="40" t="str">
        <f>VLOOKUP(E74,'[3]Budget v Actual'!A:B,2,FALSE)</f>
        <v>Grass Cutting</v>
      </c>
      <c r="G74" s="41">
        <v>378</v>
      </c>
      <c r="H74" s="41"/>
      <c r="I74" s="42"/>
      <c r="K74" s="43"/>
    </row>
    <row r="75" spans="1:11" s="39" customFormat="1" ht="13.8" x14ac:dyDescent="0.3">
      <c r="A75" s="37">
        <v>45273</v>
      </c>
      <c r="B75" s="38" t="s">
        <v>105</v>
      </c>
      <c r="C75" s="39" t="s">
        <v>75</v>
      </c>
      <c r="D75" s="39" t="s">
        <v>170</v>
      </c>
      <c r="E75" s="39" t="s">
        <v>69</v>
      </c>
      <c r="F75" s="40" t="str">
        <f>VLOOKUP(E75,'[3]Budget v Actual'!A:B,2,FALSE)</f>
        <v>Clerk's Salary</v>
      </c>
      <c r="G75" s="41">
        <v>311.10000000000002</v>
      </c>
      <c r="H75" s="41"/>
      <c r="I75" s="42"/>
      <c r="K75" s="43"/>
    </row>
    <row r="76" spans="1:11" s="39" customFormat="1" ht="13.8" x14ac:dyDescent="0.3">
      <c r="A76" s="37">
        <v>45273</v>
      </c>
      <c r="B76" s="38" t="s">
        <v>105</v>
      </c>
      <c r="C76" s="39" t="s">
        <v>70</v>
      </c>
      <c r="D76" s="39" t="s">
        <v>94</v>
      </c>
      <c r="E76" s="39" t="s">
        <v>69</v>
      </c>
      <c r="F76" s="40" t="str">
        <f>VLOOKUP(E76,'[3]Budget v Actual'!A:B,2,FALSE)</f>
        <v>Clerk's Salary</v>
      </c>
      <c r="G76" s="41">
        <v>77.599999999999994</v>
      </c>
      <c r="H76" s="41"/>
      <c r="I76" s="42"/>
      <c r="K76" s="43"/>
    </row>
    <row r="77" spans="1:11" s="39" customFormat="1" ht="13.8" x14ac:dyDescent="0.3">
      <c r="A77" s="37">
        <v>45280</v>
      </c>
      <c r="B77" s="38" t="s">
        <v>95</v>
      </c>
      <c r="C77" s="39" t="s">
        <v>96</v>
      </c>
      <c r="D77" s="39" t="s">
        <v>107</v>
      </c>
      <c r="E77" s="39" t="s">
        <v>98</v>
      </c>
      <c r="F77" s="40" t="s">
        <v>80</v>
      </c>
      <c r="G77" s="41">
        <v>7.5</v>
      </c>
      <c r="H77" s="41"/>
      <c r="I77" s="42"/>
      <c r="K77" s="43"/>
    </row>
    <row r="78" spans="1:11" s="39" customFormat="1" ht="13.8" x14ac:dyDescent="0.3">
      <c r="A78" s="37">
        <v>45293</v>
      </c>
      <c r="B78" s="38" t="s">
        <v>105</v>
      </c>
      <c r="C78" s="39" t="s">
        <v>125</v>
      </c>
      <c r="D78" s="39" t="s">
        <v>126</v>
      </c>
      <c r="E78" s="39" t="s">
        <v>99</v>
      </c>
      <c r="F78" s="40" t="str">
        <f>VLOOKUP(E78,'[3]Budget v Actual'!A:B,2,FALSE)</f>
        <v>Grass Cutting</v>
      </c>
      <c r="G78" s="41">
        <v>378</v>
      </c>
      <c r="H78" s="41"/>
      <c r="I78" s="42"/>
      <c r="K78" s="43"/>
    </row>
    <row r="79" spans="1:11" s="39" customFormat="1" ht="13.8" x14ac:dyDescent="0.3">
      <c r="A79" s="37">
        <v>45293</v>
      </c>
      <c r="B79" s="38" t="s">
        <v>105</v>
      </c>
      <c r="C79" s="39" t="s">
        <v>75</v>
      </c>
      <c r="D79" s="39" t="s">
        <v>170</v>
      </c>
      <c r="E79" s="39" t="s">
        <v>69</v>
      </c>
      <c r="F79" s="40" t="str">
        <f>VLOOKUP(E79,'[3]Budget v Actual'!A:B,2,FALSE)</f>
        <v>Clerk's Salary</v>
      </c>
      <c r="G79" s="41">
        <v>311.10000000000002</v>
      </c>
      <c r="H79" s="41"/>
      <c r="I79" s="42"/>
      <c r="K79" s="43"/>
    </row>
    <row r="80" spans="1:11" s="39" customFormat="1" ht="13.8" x14ac:dyDescent="0.3">
      <c r="A80" s="37">
        <v>45293</v>
      </c>
      <c r="B80" s="38" t="s">
        <v>105</v>
      </c>
      <c r="C80" s="39" t="s">
        <v>172</v>
      </c>
      <c r="D80" s="39" t="s">
        <v>171</v>
      </c>
      <c r="E80" s="39" t="s">
        <v>91</v>
      </c>
      <c r="F80" s="40" t="s">
        <v>85</v>
      </c>
      <c r="G80" s="41">
        <v>250</v>
      </c>
      <c r="H80" s="41"/>
      <c r="I80" s="42"/>
      <c r="K80" s="43"/>
    </row>
    <row r="81" spans="1:11" s="39" customFormat="1" ht="13.8" x14ac:dyDescent="0.3">
      <c r="A81" s="37">
        <v>45293</v>
      </c>
      <c r="B81" s="38" t="s">
        <v>105</v>
      </c>
      <c r="C81" s="39" t="s">
        <v>70</v>
      </c>
      <c r="D81" s="39" t="s">
        <v>94</v>
      </c>
      <c r="E81" s="39" t="s">
        <v>69</v>
      </c>
      <c r="F81" s="40" t="str">
        <f>VLOOKUP(E81,'[3]Budget v Actual'!A:B,2,FALSE)</f>
        <v>Clerk's Salary</v>
      </c>
      <c r="G81" s="41">
        <v>77.599999999999994</v>
      </c>
      <c r="H81" s="41"/>
      <c r="I81" s="42"/>
      <c r="K81" s="43"/>
    </row>
    <row r="82" spans="1:11" s="39" customFormat="1" ht="13.8" x14ac:dyDescent="0.3">
      <c r="A82" s="37">
        <v>45293</v>
      </c>
      <c r="B82" s="38" t="s">
        <v>105</v>
      </c>
      <c r="C82" s="39" t="s">
        <v>75</v>
      </c>
      <c r="D82" s="39" t="s">
        <v>174</v>
      </c>
      <c r="E82" s="39" t="s">
        <v>67</v>
      </c>
      <c r="F82" s="40" t="s">
        <v>173</v>
      </c>
      <c r="G82" s="41">
        <v>35.99</v>
      </c>
      <c r="H82" s="41"/>
      <c r="I82" s="42"/>
      <c r="K82" s="43"/>
    </row>
    <row r="83" spans="1:11" s="39" customFormat="1" ht="13.8" x14ac:dyDescent="0.3">
      <c r="A83" s="37">
        <v>45294</v>
      </c>
      <c r="B83" s="38" t="s">
        <v>115</v>
      </c>
      <c r="C83" s="39" t="s">
        <v>114</v>
      </c>
      <c r="D83" s="39" t="s">
        <v>100</v>
      </c>
      <c r="E83" s="39" t="s">
        <v>113</v>
      </c>
      <c r="F83" s="40" t="s">
        <v>100</v>
      </c>
      <c r="G83" s="41">
        <v>7.56</v>
      </c>
      <c r="H83" s="41"/>
      <c r="I83" s="42"/>
      <c r="K83" s="43"/>
    </row>
    <row r="84" spans="1:11" s="39" customFormat="1" ht="13.8" x14ac:dyDescent="0.3">
      <c r="A84" s="37">
        <v>45310</v>
      </c>
      <c r="B84" s="38" t="s">
        <v>95</v>
      </c>
      <c r="C84" s="39" t="s">
        <v>96</v>
      </c>
      <c r="D84" s="39" t="s">
        <v>107</v>
      </c>
      <c r="E84" s="39" t="s">
        <v>98</v>
      </c>
      <c r="F84" s="40" t="s">
        <v>80</v>
      </c>
      <c r="G84" s="41">
        <v>7.5</v>
      </c>
      <c r="H84" s="41"/>
      <c r="I84" s="42"/>
      <c r="K84" s="43"/>
    </row>
    <row r="85" spans="1:11" s="39" customFormat="1" ht="13.8" x14ac:dyDescent="0.3">
      <c r="A85" s="37">
        <v>45320</v>
      </c>
      <c r="B85" s="38" t="s">
        <v>105</v>
      </c>
      <c r="C85" s="39" t="s">
        <v>175</v>
      </c>
      <c r="D85" s="39" t="s">
        <v>176</v>
      </c>
      <c r="E85" s="39" t="s">
        <v>92</v>
      </c>
      <c r="F85" s="40" t="s">
        <v>58</v>
      </c>
      <c r="G85" s="41">
        <v>210</v>
      </c>
      <c r="H85" s="68"/>
      <c r="I85" s="42"/>
      <c r="K85" s="43"/>
    </row>
    <row r="86" spans="1:11" s="39" customFormat="1" ht="15" customHeight="1" x14ac:dyDescent="0.3">
      <c r="A86" s="37">
        <v>45324</v>
      </c>
      <c r="B86" s="38" t="s">
        <v>105</v>
      </c>
      <c r="C86" s="39" t="s">
        <v>75</v>
      </c>
      <c r="D86" s="39" t="s">
        <v>177</v>
      </c>
      <c r="E86" s="39" t="s">
        <v>69</v>
      </c>
      <c r="F86" s="40" t="str">
        <f>VLOOKUP(E86,'[3]Budget v Actual'!A:B,2,FALSE)</f>
        <v>Clerk's Salary</v>
      </c>
      <c r="G86" s="41">
        <v>311.10000000000002</v>
      </c>
      <c r="H86" s="41"/>
      <c r="I86" s="42"/>
      <c r="K86" s="43"/>
    </row>
    <row r="87" spans="1:11" s="39" customFormat="1" ht="13.8" x14ac:dyDescent="0.3">
      <c r="A87" s="37">
        <v>45324</v>
      </c>
      <c r="B87" s="38" t="s">
        <v>105</v>
      </c>
      <c r="C87" s="39" t="s">
        <v>70</v>
      </c>
      <c r="D87" s="39" t="s">
        <v>94</v>
      </c>
      <c r="E87" s="39" t="s">
        <v>69</v>
      </c>
      <c r="F87" s="40" t="s">
        <v>13</v>
      </c>
      <c r="G87" s="41">
        <v>77.599999999999994</v>
      </c>
      <c r="H87" s="41"/>
      <c r="I87" s="42"/>
      <c r="K87" s="43"/>
    </row>
    <row r="88" spans="1:11" s="39" customFormat="1" ht="13.8" x14ac:dyDescent="0.3">
      <c r="A88" s="37">
        <v>45324</v>
      </c>
      <c r="B88" s="38" t="s">
        <v>105</v>
      </c>
      <c r="C88" s="39" t="s">
        <v>75</v>
      </c>
      <c r="D88" s="39" t="s">
        <v>178</v>
      </c>
      <c r="E88" s="39" t="s">
        <v>67</v>
      </c>
      <c r="F88" s="40" t="str">
        <f>VLOOKUP(E88,'[3]Budget v Actual'!A:B,2,FALSE)</f>
        <v>Printing, Stationery, Postage</v>
      </c>
      <c r="G88" s="41">
        <v>59.49</v>
      </c>
      <c r="H88" s="41"/>
      <c r="I88" s="42"/>
      <c r="K88" s="43"/>
    </row>
    <row r="89" spans="1:11" s="39" customFormat="1" ht="13.8" x14ac:dyDescent="0.3">
      <c r="A89" s="37">
        <v>45329</v>
      </c>
      <c r="B89" s="38" t="s">
        <v>105</v>
      </c>
      <c r="C89" s="39" t="s">
        <v>125</v>
      </c>
      <c r="D89" s="39" t="s">
        <v>126</v>
      </c>
      <c r="E89" s="39" t="s">
        <v>99</v>
      </c>
      <c r="F89" s="40" t="str">
        <f>VLOOKUP(E89,'[3]Budget v Actual'!A:B,2,FALSE)</f>
        <v>Grass Cutting</v>
      </c>
      <c r="G89" s="41">
        <v>395.39</v>
      </c>
      <c r="H89" s="41"/>
      <c r="I89" s="42"/>
      <c r="K89" s="43"/>
    </row>
    <row r="90" spans="1:11" s="39" customFormat="1" ht="13.8" x14ac:dyDescent="0.3">
      <c r="A90" s="37">
        <v>45329</v>
      </c>
      <c r="B90" s="38" t="s">
        <v>105</v>
      </c>
      <c r="C90" s="39" t="s">
        <v>175</v>
      </c>
      <c r="D90" s="39" t="s">
        <v>176</v>
      </c>
      <c r="E90" s="39" t="s">
        <v>179</v>
      </c>
      <c r="F90" s="40" t="str">
        <f>VLOOKUP(E90,'[3]Budget v Actual'!A:B,2,FALSE)</f>
        <v>Election expenses</v>
      </c>
      <c r="G90" s="41">
        <v>249.26</v>
      </c>
      <c r="H90" s="41"/>
      <c r="I90" s="42"/>
      <c r="K90" s="43"/>
    </row>
    <row r="91" spans="1:11" s="39" customFormat="1" ht="13.8" x14ac:dyDescent="0.3">
      <c r="A91" s="37">
        <v>45341</v>
      </c>
      <c r="B91" s="38" t="s">
        <v>115</v>
      </c>
      <c r="C91" s="39" t="s">
        <v>114</v>
      </c>
      <c r="D91" s="39" t="s">
        <v>100</v>
      </c>
      <c r="E91" s="39" t="s">
        <v>113</v>
      </c>
      <c r="F91" s="40" t="s">
        <v>100</v>
      </c>
      <c r="G91" s="41">
        <v>7.32</v>
      </c>
      <c r="H91" s="41"/>
      <c r="I91" s="42"/>
      <c r="K91" s="43"/>
    </row>
    <row r="92" spans="1:11" s="39" customFormat="1" ht="13.8" x14ac:dyDescent="0.3">
      <c r="A92" s="37">
        <v>45342</v>
      </c>
      <c r="B92" s="38" t="s">
        <v>95</v>
      </c>
      <c r="C92" s="39" t="s">
        <v>96</v>
      </c>
      <c r="D92" s="39" t="s">
        <v>107</v>
      </c>
      <c r="E92" s="39" t="s">
        <v>98</v>
      </c>
      <c r="F92" s="40" t="s">
        <v>80</v>
      </c>
      <c r="G92" s="41">
        <v>7.5</v>
      </c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118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118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97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0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102</v>
      </c>
      <c r="D3" s="4" t="s">
        <v>108</v>
      </c>
      <c r="E3" s="4" t="s">
        <v>93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102</v>
      </c>
      <c r="D4" s="8" t="s">
        <v>123</v>
      </c>
      <c r="E4" s="8" t="s">
        <v>101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2" customHeight="1" x14ac:dyDescent="0.2">
      <c r="A5" s="2">
        <v>45050</v>
      </c>
      <c r="B5" s="13"/>
      <c r="C5" s="3" t="s">
        <v>180</v>
      </c>
      <c r="D5" s="8" t="s">
        <v>126</v>
      </c>
      <c r="E5" s="8" t="s">
        <v>101</v>
      </c>
      <c r="F5" s="8" t="s">
        <v>109</v>
      </c>
      <c r="G5" s="15">
        <v>679.1</v>
      </c>
      <c r="H5" s="15"/>
      <c r="I5" s="15"/>
      <c r="J5" s="8"/>
      <c r="K5" s="23"/>
    </row>
    <row r="6" spans="1:13" s="1" customFormat="1" ht="11.4" x14ac:dyDescent="0.2">
      <c r="A6" s="2">
        <v>45065</v>
      </c>
      <c r="B6" s="13"/>
      <c r="C6" s="3" t="s">
        <v>70</v>
      </c>
      <c r="D6" s="8" t="s">
        <v>130</v>
      </c>
      <c r="E6" s="8" t="s">
        <v>131</v>
      </c>
      <c r="F6" s="8" t="str">
        <f>VLOOKUP(E6,'Budget v Actual'!A:B,2,FALSE)</f>
        <v>VAT Recovered</v>
      </c>
      <c r="G6" s="15">
        <v>799.27</v>
      </c>
      <c r="H6" s="15"/>
      <c r="I6" s="15"/>
      <c r="J6" s="8"/>
      <c r="K6" s="23"/>
      <c r="M6" s="1" t="s">
        <v>61</v>
      </c>
    </row>
    <row r="7" spans="1:13" s="1" customFormat="1" ht="11.4" x14ac:dyDescent="0.2">
      <c r="A7" s="2">
        <v>45182</v>
      </c>
      <c r="B7" s="27"/>
      <c r="C7" s="4" t="s">
        <v>102</v>
      </c>
      <c r="D7" s="4" t="s">
        <v>158</v>
      </c>
      <c r="E7" s="4" t="s">
        <v>93</v>
      </c>
      <c r="F7" s="8" t="str">
        <f>VLOOKUP(E7,'Budget v Actual'!A:B,2,FALSE)</f>
        <v>Precept</v>
      </c>
      <c r="G7" s="15">
        <v>7901.5</v>
      </c>
      <c r="H7" s="16"/>
      <c r="I7" s="15"/>
      <c r="K7" s="23"/>
      <c r="M7" s="1" t="s">
        <v>61</v>
      </c>
    </row>
    <row r="8" spans="1:13" s="1" customFormat="1" ht="12.6" customHeight="1" x14ac:dyDescent="0.2">
      <c r="A8" s="2">
        <v>45184</v>
      </c>
      <c r="B8" s="27"/>
      <c r="C8" s="4" t="s">
        <v>159</v>
      </c>
      <c r="D8" s="4" t="s">
        <v>150</v>
      </c>
      <c r="E8" s="4" t="s">
        <v>101</v>
      </c>
      <c r="F8" s="8" t="str">
        <f>VLOOKUP(E8,'Budget v Actual'!A:B,2,FALSE)</f>
        <v>Grants/Rebates</v>
      </c>
      <c r="G8" s="15">
        <v>895</v>
      </c>
      <c r="H8" s="16"/>
      <c r="I8" s="15"/>
      <c r="K8" s="23"/>
      <c r="M8" s="1" t="s">
        <v>61</v>
      </c>
    </row>
    <row r="9" spans="1:13" s="1" customFormat="1" ht="11.4" x14ac:dyDescent="0.2">
      <c r="A9" s="2">
        <v>45211</v>
      </c>
      <c r="B9" s="27"/>
      <c r="C9" s="3" t="s">
        <v>162</v>
      </c>
      <c r="D9" s="3" t="s">
        <v>163</v>
      </c>
      <c r="E9" s="3" t="s">
        <v>101</v>
      </c>
      <c r="F9" s="8" t="str">
        <f>VLOOKUP(E9,'Budget v Actual'!A:B,2,FALSE)</f>
        <v>Grants/Rebates</v>
      </c>
      <c r="G9" s="1">
        <v>60</v>
      </c>
      <c r="H9" s="16"/>
      <c r="I9" s="15"/>
      <c r="K9" s="23"/>
      <c r="M9" s="1" t="s">
        <v>61</v>
      </c>
    </row>
    <row r="10" spans="1:13" s="1" customFormat="1" ht="10.8" customHeight="1" x14ac:dyDescent="0.2">
      <c r="A10" s="2">
        <v>45219</v>
      </c>
      <c r="B10" s="27"/>
      <c r="C10" s="3" t="s">
        <v>165</v>
      </c>
      <c r="D10" s="3" t="s">
        <v>164</v>
      </c>
      <c r="E10" s="4" t="s">
        <v>101</v>
      </c>
      <c r="F10" s="8" t="str">
        <f>VLOOKUP(E10,'Budget v Actual'!A:B,2,FALSE)</f>
        <v>Grants/Rebates</v>
      </c>
      <c r="G10" s="15">
        <v>10000</v>
      </c>
      <c r="H10" s="16"/>
      <c r="I10" s="15"/>
      <c r="K10" s="23"/>
      <c r="M10" s="1" t="s">
        <v>61</v>
      </c>
    </row>
    <row r="11" spans="1:13" s="1" customFormat="1" ht="10.199999999999999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customHeight="1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1.4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199999999999999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4"/>
      <c r="D15" s="4"/>
      <c r="E15" s="4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0.8" customHeight="1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16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8" t="e">
        <f>VLOOKUP(E17,'Budget v Actual'!A:B,2,FALSE)</f>
        <v>#N/A</v>
      </c>
      <c r="G17" s="15"/>
      <c r="H17" s="44"/>
      <c r="I17" s="1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44"/>
      <c r="I18" s="15"/>
      <c r="J18" s="4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 t="e">
        <f>VLOOKUP(E22,'Budget v Actual'!A:B,2,FALSE)</f>
        <v>#N/A</v>
      </c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6"/>
      <c r="I34" s="15"/>
      <c r="K34" s="23"/>
    </row>
    <row r="35" spans="1:11" s="1" customFormat="1" ht="11.4" x14ac:dyDescent="0.2">
      <c r="A35" s="2"/>
      <c r="B35" s="27"/>
      <c r="C35" s="3"/>
      <c r="D35" s="3"/>
      <c r="E35" s="3"/>
      <c r="F35" s="4"/>
      <c r="G35" s="15"/>
      <c r="H35" s="18"/>
      <c r="I35" s="15"/>
      <c r="J35" s="10"/>
      <c r="K35" s="24"/>
    </row>
    <row r="36" spans="1:11" s="1" customFormat="1" ht="11.4" x14ac:dyDescent="0.2">
      <c r="A36" s="33"/>
      <c r="B36" s="29"/>
      <c r="F36" s="4"/>
      <c r="G36" s="18"/>
      <c r="H36" s="18"/>
      <c r="I36" s="15"/>
      <c r="K36" s="24"/>
    </row>
    <row r="37" spans="1:11" s="1" customFormat="1" ht="11.4" x14ac:dyDescent="0.2">
      <c r="A37" s="11" t="s">
        <v>65</v>
      </c>
      <c r="B37" s="13"/>
      <c r="C37" s="12"/>
      <c r="D37" s="12"/>
      <c r="E37" s="12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33"/>
      <c r="B41" s="13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E43" s="12"/>
      <c r="F43" s="4"/>
      <c r="G43" s="19"/>
      <c r="H43" s="18"/>
      <c r="I43" s="15"/>
      <c r="K43" s="24"/>
    </row>
    <row r="44" spans="1:11" s="1" customFormat="1" ht="11.4" x14ac:dyDescent="0.2">
      <c r="A44" s="11"/>
      <c r="B44" s="13"/>
      <c r="C44" s="12"/>
      <c r="D44" s="12"/>
      <c r="F44" s="4"/>
      <c r="G44" s="19"/>
      <c r="H44" s="18"/>
      <c r="I44" s="15"/>
      <c r="J44" s="13"/>
      <c r="K44" s="24"/>
    </row>
    <row r="45" spans="1:11" s="1" customFormat="1" ht="11.4" x14ac:dyDescent="0.2">
      <c r="A45" s="33"/>
      <c r="B45" s="29"/>
      <c r="F45" s="4"/>
      <c r="G45" s="19"/>
      <c r="H45" s="18"/>
      <c r="I45" s="15"/>
      <c r="K45" s="24"/>
    </row>
    <row r="46" spans="1:11" s="1" customFormat="1" ht="11.4" x14ac:dyDescent="0.2">
      <c r="A46" s="11"/>
      <c r="B46" s="13"/>
      <c r="C46" s="12"/>
      <c r="D46" s="12"/>
      <c r="F46" s="4"/>
      <c r="G46" s="19"/>
      <c r="H46" s="18"/>
      <c r="I46" s="15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J47" s="10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1" customFormat="1" ht="11.4" x14ac:dyDescent="0.2">
      <c r="A55" s="33"/>
      <c r="B55" s="13"/>
      <c r="F55" s="4"/>
      <c r="G55" s="19"/>
      <c r="H55" s="18"/>
      <c r="I55" s="15"/>
      <c r="K55" s="24"/>
    </row>
    <row r="56" spans="1:11" s="9" customFormat="1" ht="11.4" x14ac:dyDescent="0.2">
      <c r="A56" s="33"/>
      <c r="B56" s="13"/>
      <c r="C56" s="1"/>
      <c r="D56" s="1"/>
      <c r="E56" s="1"/>
      <c r="F56" s="4"/>
      <c r="G56" s="19"/>
      <c r="H56" s="18"/>
      <c r="I56" s="15"/>
      <c r="J56" s="1"/>
      <c r="K56" s="24"/>
    </row>
    <row r="57" spans="1:11" s="1" customFormat="1" ht="11.4" x14ac:dyDescent="0.2">
      <c r="A57" s="33"/>
      <c r="B57" s="13"/>
      <c r="F57" s="4"/>
      <c r="G57" s="19"/>
      <c r="H57" s="18"/>
      <c r="I57" s="15"/>
      <c r="K57" s="24"/>
    </row>
    <row r="58" spans="1:11" s="1" customFormat="1" ht="11.4" x14ac:dyDescent="0.2">
      <c r="A58" s="33"/>
      <c r="B58" s="13"/>
      <c r="F58" s="4"/>
      <c r="G58" s="19"/>
      <c r="H58" s="36"/>
      <c r="I58" s="15"/>
      <c r="J58" s="9"/>
      <c r="K58" s="25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8"/>
      <c r="I66" s="15"/>
      <c r="K66" s="24"/>
    </row>
    <row r="67" spans="1:11" s="1" customFormat="1" ht="11.4" x14ac:dyDescent="0.2">
      <c r="A67" s="33"/>
      <c r="B67" s="13"/>
      <c r="F67" s="4"/>
      <c r="G67" s="19"/>
      <c r="H67" s="16"/>
      <c r="I67" s="15"/>
      <c r="K67" s="23"/>
    </row>
    <row r="68" spans="1:11" s="1" customFormat="1" ht="11.4" x14ac:dyDescent="0.2">
      <c r="A68" s="2"/>
      <c r="B68" s="27"/>
      <c r="C68" s="4"/>
      <c r="D68" s="3"/>
      <c r="E68" s="3"/>
      <c r="F68" s="4"/>
      <c r="G68" s="15"/>
      <c r="H68" s="18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9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11" s="1" customFormat="1" ht="11.4" x14ac:dyDescent="0.2">
      <c r="A369" s="33"/>
      <c r="B369" s="13"/>
      <c r="F369" s="4"/>
      <c r="G369" s="19"/>
      <c r="H369" s="18"/>
      <c r="I369" s="15"/>
      <c r="K369" s="24"/>
    </row>
    <row r="370" spans="1:11" x14ac:dyDescent="0.25">
      <c r="A370" s="33"/>
      <c r="B370" s="13"/>
      <c r="C370" s="1"/>
      <c r="D370" s="1"/>
      <c r="E370" s="1"/>
      <c r="F370" s="4"/>
      <c r="G370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30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15803</v>
      </c>
      <c r="F3" s="53">
        <v>0</v>
      </c>
      <c r="G3" s="53">
        <f t="shared" ref="G3:G6" si="0">SUM(E3:F3)</f>
        <v>15803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109</v>
      </c>
      <c r="C4" s="58">
        <v>0</v>
      </c>
      <c r="D4" s="54"/>
      <c r="E4" s="53">
        <f>SUMIF(Receipts!E:E,A4,Receipts!G:G)</f>
        <v>12134.1</v>
      </c>
      <c r="F4" s="53"/>
      <c r="G4" s="53">
        <f t="shared" si="0"/>
        <v>12134.1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799.27</v>
      </c>
      <c r="F5" s="53"/>
      <c r="G5" s="53">
        <f t="shared" si="0"/>
        <v>799.27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28736.37</v>
      </c>
      <c r="F6" s="57">
        <f>SUM(F3:F5)</f>
        <v>0</v>
      </c>
      <c r="G6" s="57">
        <f t="shared" si="0"/>
        <v>28736.37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3642.7599999999993</v>
      </c>
      <c r="F10" s="53"/>
      <c r="G10" s="53">
        <f t="shared" ref="G10:G30" si="1">SUM(E10:F10)</f>
        <v>3642.7599999999993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276</v>
      </c>
      <c r="F11" s="53"/>
      <c r="G11" s="53">
        <f t="shared" si="1"/>
        <v>276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814.93000000000006</v>
      </c>
      <c r="F12" s="53"/>
      <c r="G12" s="53">
        <f t="shared" si="1"/>
        <v>814.93000000000006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311.81</v>
      </c>
      <c r="F13" s="53"/>
      <c r="G13" s="53">
        <f t="shared" si="1"/>
        <v>311.81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436.78999999999996</v>
      </c>
      <c r="F14" s="53"/>
      <c r="G14" s="53">
        <f t="shared" si="1"/>
        <v>436.78999999999996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4175.3900000000003</v>
      </c>
      <c r="F16" s="53"/>
      <c r="G16" s="53">
        <f t="shared" si="1"/>
        <v>4175.3900000000003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617.52</v>
      </c>
      <c r="F17" s="53"/>
      <c r="G17" s="53">
        <f t="shared" si="1"/>
        <v>617.52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40</v>
      </c>
      <c r="F20" s="53"/>
      <c r="G20" s="53">
        <f t="shared" si="1"/>
        <v>40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515.4</v>
      </c>
      <c r="F21" s="53"/>
      <c r="G21" s="53">
        <f t="shared" si="1"/>
        <v>515.4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500</v>
      </c>
      <c r="F24" s="53"/>
      <c r="G24" s="53">
        <f t="shared" si="1"/>
        <v>500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249.26</v>
      </c>
      <c r="F25" s="53"/>
      <c r="G25" s="53">
        <f t="shared" si="1"/>
        <v>249.26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116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103</v>
      </c>
      <c r="B34" s="69" t="s">
        <v>78</v>
      </c>
      <c r="C34" s="58">
        <v>400</v>
      </c>
      <c r="D34" s="54"/>
      <c r="E34" s="53">
        <v>1645</v>
      </c>
      <c r="F34" s="53"/>
      <c r="G34" s="53">
        <v>1645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79.819999999999993</v>
      </c>
      <c r="F35" s="53"/>
      <c r="G35" s="53">
        <v>79.819999999999993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13304.68</v>
      </c>
      <c r="F38" s="57">
        <f>SUM(F10:F37)</f>
        <v>0</v>
      </c>
      <c r="G38" s="57">
        <f>SUM(G10:G37)</f>
        <v>13304.68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28736.37</v>
      </c>
      <c r="F41" s="60">
        <f>F6</f>
        <v>0</v>
      </c>
      <c r="G41" s="60">
        <f>SUM(E41:F41)</f>
        <v>28736.37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-13304.68</v>
      </c>
      <c r="F42" s="60">
        <f>-SUM(F38)</f>
        <v>0</v>
      </c>
      <c r="G42" s="60">
        <f>SUM(E42:F42)</f>
        <v>-13304.68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14344</v>
      </c>
      <c r="D43" s="59"/>
      <c r="E43" s="60">
        <f>SUM(E40:E42)</f>
        <v>30131.5</v>
      </c>
      <c r="F43" s="60">
        <f t="shared" si="2"/>
        <v>0</v>
      </c>
      <c r="G43" s="60">
        <f>SUM(G40:G42)</f>
        <v>32069.689999999995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32069.69</v>
      </c>
      <c r="H45" s="60"/>
      <c r="I45" s="60"/>
      <c r="J45" s="69"/>
      <c r="K45" s="77">
        <f>SUM(G45-G43)</f>
        <v>3.637978807091713E-12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horizontalDpi="300" verticalDpi="300" r:id="rId1"/>
  <headerFooter>
    <oddHeader>&amp;C&amp;"Calibri,Regular"Shearsby Parish Council
Receipts and Payments Account
As At 29th February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2024-02-26T07:52:10Z</cp:lastPrinted>
  <dcterms:created xsi:type="dcterms:W3CDTF">2000-02-12T16:04:24Z</dcterms:created>
  <dcterms:modified xsi:type="dcterms:W3CDTF">2024-05-22T14:00:37Z</dcterms:modified>
</cp:coreProperties>
</file>